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Medr Website docs/Stats/"/>
    </mc:Choice>
  </mc:AlternateContent>
  <xr:revisionPtr revIDLastSave="20" documentId="11_39061E4384F37A3D9201FCB642EA2D6CC7D7642A" xr6:coauthVersionLast="47" xr6:coauthVersionMax="47" xr10:uidLastSave="{47B81D67-0268-4F3C-B316-8580C1A4D009}"/>
  <bookViews>
    <workbookView xWindow="-110" yWindow="-110" windowWidth="25180" windowHeight="16140" tabRatio="549" xr2:uid="{00000000-000D-0000-FFFF-FFFF00000000}"/>
  </bookViews>
  <sheets>
    <sheet name="Institution" sheetId="9" r:id="rId1"/>
  </sheets>
  <definedNames>
    <definedName name="FUNDCRED">Institution!$F$35:$G$45</definedName>
    <definedName name="HESESCRED">Institution!$D$35:$E$45</definedName>
    <definedName name="Instid">Institution!$A$23</definedName>
    <definedName name="Instname">Institution!$A$22</definedName>
    <definedName name="_xlnm.Print_Titles" localSheetId="0">Institution!$22:$23</definedName>
    <definedName name="Recovery1">Institution!#REF!</definedName>
    <definedName name="Recovery2">Institution!#REF!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9" l="1"/>
  <c r="F49" i="9"/>
  <c r="E49" i="9"/>
  <c r="D49" i="9"/>
  <c r="G115" i="9"/>
  <c r="F115" i="9"/>
  <c r="E115" i="9"/>
  <c r="D115" i="9"/>
  <c r="D116" i="9"/>
  <c r="E116" i="9"/>
  <c r="F116" i="9"/>
  <c r="G116" i="9"/>
  <c r="D117" i="9"/>
  <c r="E117" i="9"/>
  <c r="F117" i="9"/>
  <c r="G117" i="9"/>
  <c r="D118" i="9"/>
  <c r="E118" i="9"/>
  <c r="F118" i="9"/>
  <c r="G118" i="9"/>
  <c r="E59" i="9"/>
  <c r="E87" i="9" s="1"/>
  <c r="E147" i="9" s="1"/>
  <c r="D59" i="9"/>
  <c r="D87" i="9" s="1"/>
  <c r="D60" i="9"/>
  <c r="D88" i="9" s="1"/>
  <c r="D148" i="9" s="1"/>
  <c r="E60" i="9"/>
  <c r="E88" i="9" s="1"/>
  <c r="D61" i="9"/>
  <c r="D89" i="9" s="1"/>
  <c r="E61" i="9"/>
  <c r="E89" i="9" s="1"/>
  <c r="E149" i="9" s="1"/>
  <c r="D62" i="9"/>
  <c r="D90" i="9" s="1"/>
  <c r="D150" i="9" s="1"/>
  <c r="E62" i="9"/>
  <c r="E90" i="9" s="1"/>
  <c r="E150" i="9" s="1"/>
  <c r="E148" i="9" l="1"/>
  <c r="G147" i="9"/>
  <c r="D149" i="9"/>
  <c r="F147" i="9"/>
  <c r="D147" i="9"/>
  <c r="G150" i="9"/>
  <c r="F150" i="9"/>
  <c r="G149" i="9"/>
  <c r="G148" i="9"/>
  <c r="F149" i="9"/>
  <c r="F148" i="9"/>
  <c r="F473" i="9"/>
  <c r="F110" i="9" l="1"/>
  <c r="F25" i="9"/>
  <c r="F128" i="9" l="1"/>
  <c r="D128" i="9"/>
  <c r="D72" i="9"/>
  <c r="D100" i="9" s="1"/>
  <c r="D47" i="9"/>
  <c r="E47" i="9"/>
  <c r="F47" i="9"/>
  <c r="G47" i="9"/>
  <c r="D160" i="9" l="1"/>
  <c r="F50" i="9"/>
  <c r="D50" i="9"/>
  <c r="G50" i="9"/>
  <c r="E50" i="9"/>
  <c r="F160" i="9"/>
  <c r="D63" i="9" l="1"/>
  <c r="E63" i="9"/>
  <c r="D64" i="9"/>
  <c r="E64" i="9"/>
  <c r="D73" i="9" l="1"/>
  <c r="D101" i="9" s="1"/>
  <c r="E73" i="9"/>
  <c r="E101" i="9" s="1"/>
  <c r="D91" i="9"/>
  <c r="D119" i="9"/>
  <c r="D120" i="9"/>
  <c r="D92" i="9"/>
  <c r="D121" i="9"/>
  <c r="D65" i="9"/>
  <c r="D93" i="9" s="1"/>
  <c r="D122" i="9"/>
  <c r="D66" i="9"/>
  <c r="D94" i="9" s="1"/>
  <c r="D123" i="9"/>
  <c r="D67" i="9"/>
  <c r="D95" i="9" s="1"/>
  <c r="D124" i="9"/>
  <c r="D68" i="9"/>
  <c r="D96" i="9" s="1"/>
  <c r="D125" i="9"/>
  <c r="D69" i="9"/>
  <c r="D97" i="9" s="1"/>
  <c r="D126" i="9"/>
  <c r="D70" i="9"/>
  <c r="D98" i="9" s="1"/>
  <c r="D127" i="9"/>
  <c r="D71" i="9"/>
  <c r="D99" i="9" s="1"/>
  <c r="D129" i="9"/>
  <c r="F119" i="9"/>
  <c r="F120" i="9"/>
  <c r="F121" i="9"/>
  <c r="F122" i="9"/>
  <c r="F123" i="9"/>
  <c r="F124" i="9"/>
  <c r="F125" i="9"/>
  <c r="F126" i="9"/>
  <c r="F127" i="9"/>
  <c r="F129" i="9"/>
  <c r="E119" i="9"/>
  <c r="E91" i="9"/>
  <c r="E120" i="9"/>
  <c r="E92" i="9"/>
  <c r="E121" i="9"/>
  <c r="E65" i="9"/>
  <c r="E122" i="9"/>
  <c r="E66" i="9"/>
  <c r="E94" i="9" s="1"/>
  <c r="E123" i="9"/>
  <c r="E67" i="9"/>
  <c r="E95" i="9" s="1"/>
  <c r="E124" i="9"/>
  <c r="E68" i="9"/>
  <c r="E96" i="9" s="1"/>
  <c r="E125" i="9"/>
  <c r="E69" i="9"/>
  <c r="E97" i="9" s="1"/>
  <c r="E126" i="9"/>
  <c r="E70" i="9"/>
  <c r="E98" i="9" s="1"/>
  <c r="E127" i="9"/>
  <c r="E71" i="9"/>
  <c r="E99" i="9" s="1"/>
  <c r="E129" i="9"/>
  <c r="G119" i="9"/>
  <c r="G120" i="9"/>
  <c r="G121" i="9"/>
  <c r="G122" i="9"/>
  <c r="G123" i="9"/>
  <c r="G124" i="9"/>
  <c r="G125" i="9"/>
  <c r="G126" i="9"/>
  <c r="G127" i="9"/>
  <c r="G129" i="9"/>
  <c r="D105" i="9" l="1"/>
  <c r="D133" i="9"/>
  <c r="F133" i="9"/>
  <c r="D387" i="9" s="1"/>
  <c r="G133" i="9"/>
  <c r="E387" i="9" s="1"/>
  <c r="E133" i="9"/>
  <c r="E161" i="9"/>
  <c r="E158" i="9"/>
  <c r="E157" i="9"/>
  <c r="E93" i="9"/>
  <c r="E103" i="9" s="1"/>
  <c r="E75" i="9"/>
  <c r="E131" i="9"/>
  <c r="G131" i="9"/>
  <c r="E385" i="9" s="1"/>
  <c r="D161" i="9"/>
  <c r="F161" i="9"/>
  <c r="D156" i="9"/>
  <c r="D75" i="9"/>
  <c r="D131" i="9"/>
  <c r="F131" i="9"/>
  <c r="D103" i="9"/>
  <c r="F157" i="9"/>
  <c r="G161" i="9"/>
  <c r="G156" i="9"/>
  <c r="D157" i="9"/>
  <c r="D159" i="9"/>
  <c r="F156" i="9"/>
  <c r="E155" i="9"/>
  <c r="F158" i="9"/>
  <c r="G159" i="9"/>
  <c r="E159" i="9"/>
  <c r="F154" i="9"/>
  <c r="D154" i="9"/>
  <c r="F151" i="9"/>
  <c r="G155" i="9"/>
  <c r="F159" i="9"/>
  <c r="E156" i="9"/>
  <c r="E151" i="9"/>
  <c r="G158" i="9"/>
  <c r="G154" i="9"/>
  <c r="G151" i="9"/>
  <c r="E154" i="9"/>
  <c r="F152" i="9"/>
  <c r="D152" i="9"/>
  <c r="D153" i="9"/>
  <c r="F153" i="9"/>
  <c r="G157" i="9"/>
  <c r="D158" i="9"/>
  <c r="D151" i="9"/>
  <c r="D155" i="9"/>
  <c r="F155" i="9"/>
  <c r="E152" i="9"/>
  <c r="G152" i="9"/>
  <c r="E105" i="9" l="1"/>
  <c r="E106" i="9" s="1"/>
  <c r="D165" i="9"/>
  <c r="F165" i="9"/>
  <c r="G153" i="9"/>
  <c r="G163" i="9" s="1"/>
  <c r="F134" i="9"/>
  <c r="D388" i="9" s="1"/>
  <c r="D106" i="9"/>
  <c r="D134" i="9"/>
  <c r="G134" i="9"/>
  <c r="E388" i="9" s="1"/>
  <c r="D163" i="9"/>
  <c r="D385" i="9"/>
  <c r="E153" i="9"/>
  <c r="E163" i="9" s="1"/>
  <c r="F163" i="9"/>
  <c r="E134" i="9"/>
  <c r="H131" i="9"/>
  <c r="E174" i="9" l="1"/>
  <c r="D174" i="9"/>
  <c r="D197" i="9"/>
  <c r="D190" i="9"/>
  <c r="D199" i="9"/>
  <c r="D192" i="9"/>
  <c r="D191" i="9"/>
  <c r="D198" i="9"/>
  <c r="D204" i="9"/>
  <c r="D200" i="9"/>
  <c r="D193" i="9"/>
  <c r="D201" i="9"/>
  <c r="D194" i="9"/>
  <c r="D202" i="9"/>
  <c r="D195" i="9"/>
  <c r="D203" i="9"/>
  <c r="D196" i="9"/>
  <c r="E165" i="9"/>
  <c r="E166" i="9" s="1"/>
  <c r="G165" i="9"/>
  <c r="G166" i="9" s="1"/>
  <c r="F166" i="9"/>
  <c r="F385" i="9"/>
  <c r="D166" i="9"/>
  <c r="D229" i="9" l="1"/>
  <c r="F229" i="9" s="1"/>
  <c r="E190" i="9"/>
  <c r="E192" i="9"/>
  <c r="E193" i="9"/>
  <c r="E191" i="9"/>
  <c r="D228" i="9"/>
  <c r="F228" i="9" s="1"/>
  <c r="D227" i="9"/>
  <c r="F227" i="9" s="1"/>
  <c r="D230" i="9"/>
  <c r="F230" i="9" s="1"/>
  <c r="D177" i="9"/>
  <c r="E204" i="9"/>
  <c r="E241" i="9" s="1"/>
  <c r="G241" i="9" s="1"/>
  <c r="E194" i="9"/>
  <c r="E231" i="9" s="1"/>
  <c r="E198" i="9"/>
  <c r="E235" i="9" s="1"/>
  <c r="G235" i="9" s="1"/>
  <c r="E197" i="9"/>
  <c r="E234" i="9" s="1"/>
  <c r="G234" i="9" s="1"/>
  <c r="E195" i="9"/>
  <c r="E199" i="9"/>
  <c r="E236" i="9" s="1"/>
  <c r="G236" i="9" s="1"/>
  <c r="E201" i="9"/>
  <c r="E238" i="9" s="1"/>
  <c r="G238" i="9" s="1"/>
  <c r="E200" i="9"/>
  <c r="E237" i="9" s="1"/>
  <c r="G237" i="9" s="1"/>
  <c r="E196" i="9"/>
  <c r="E233" i="9" s="1"/>
  <c r="G233" i="9" s="1"/>
  <c r="E202" i="9"/>
  <c r="E239" i="9" s="1"/>
  <c r="G239" i="9" s="1"/>
  <c r="D258" i="9" l="1"/>
  <c r="D290" i="9"/>
  <c r="D259" i="9"/>
  <c r="E228" i="9"/>
  <c r="G228" i="9" s="1"/>
  <c r="E230" i="9"/>
  <c r="G230" i="9" s="1"/>
  <c r="D292" i="9"/>
  <c r="E229" i="9"/>
  <c r="G229" i="9" s="1"/>
  <c r="E232" i="9"/>
  <c r="G232" i="9" s="1"/>
  <c r="E208" i="9"/>
  <c r="D261" i="9"/>
  <c r="E227" i="9"/>
  <c r="G227" i="9" s="1"/>
  <c r="D289" i="9"/>
  <c r="D260" i="9"/>
  <c r="D291" i="9"/>
  <c r="D310" i="9"/>
  <c r="D236" i="9"/>
  <c r="F236" i="9" s="1"/>
  <c r="D298" i="9" s="1"/>
  <c r="D237" i="9"/>
  <c r="F237" i="9" s="1"/>
  <c r="D299" i="9" s="1"/>
  <c r="D238" i="9"/>
  <c r="F238" i="9" s="1"/>
  <c r="D300" i="9" s="1"/>
  <c r="D231" i="9"/>
  <c r="F231" i="9" s="1"/>
  <c r="D235" i="9"/>
  <c r="F235" i="9" s="1"/>
  <c r="D297" i="9" s="1"/>
  <c r="E177" i="9"/>
  <c r="D241" i="9"/>
  <c r="F241" i="9" s="1"/>
  <c r="D303" i="9" s="1"/>
  <c r="D240" i="9"/>
  <c r="F240" i="9" s="1"/>
  <c r="D234" i="9"/>
  <c r="F234" i="9" s="1"/>
  <c r="D296" i="9" s="1"/>
  <c r="D233" i="9"/>
  <c r="F233" i="9" s="1"/>
  <c r="D295" i="9" s="1"/>
  <c r="E206" i="9"/>
  <c r="D212" i="9" s="1"/>
  <c r="E262" i="9"/>
  <c r="D239" i="9"/>
  <c r="F239" i="9" s="1"/>
  <c r="D301" i="9" s="1"/>
  <c r="E267" i="9"/>
  <c r="E266" i="9"/>
  <c r="E268" i="9"/>
  <c r="E272" i="9"/>
  <c r="E264" i="9"/>
  <c r="E269" i="9"/>
  <c r="E265" i="9"/>
  <c r="E299" i="9"/>
  <c r="E295" i="9"/>
  <c r="E298" i="9"/>
  <c r="E303" i="9"/>
  <c r="E270" i="9"/>
  <c r="E297" i="9"/>
  <c r="E300" i="9"/>
  <c r="E296" i="9"/>
  <c r="E301" i="9"/>
  <c r="G231" i="9"/>
  <c r="E263" i="9" l="1"/>
  <c r="E261" i="9"/>
  <c r="E258" i="9"/>
  <c r="E292" i="9"/>
  <c r="E290" i="9"/>
  <c r="E243" i="9"/>
  <c r="E245" i="9"/>
  <c r="E259" i="9"/>
  <c r="E291" i="9"/>
  <c r="G245" i="9"/>
  <c r="D265" i="9"/>
  <c r="E260" i="9"/>
  <c r="E289" i="9"/>
  <c r="D232" i="9"/>
  <c r="D243" i="9" s="1"/>
  <c r="D208" i="9"/>
  <c r="D268" i="9"/>
  <c r="D262" i="9"/>
  <c r="D264" i="9"/>
  <c r="D267" i="9"/>
  <c r="D206" i="9"/>
  <c r="D211" i="9" s="1"/>
  <c r="D266" i="9"/>
  <c r="D272" i="9"/>
  <c r="D269" i="9"/>
  <c r="G243" i="9"/>
  <c r="E209" i="9"/>
  <c r="D302" i="9"/>
  <c r="D271" i="9"/>
  <c r="D270" i="9"/>
  <c r="E294" i="9"/>
  <c r="D293" i="9"/>
  <c r="E293" i="9"/>
  <c r="E276" i="9" l="1"/>
  <c r="D263" i="9"/>
  <c r="D276" i="9" s="1"/>
  <c r="E246" i="9"/>
  <c r="E274" i="9"/>
  <c r="E307" i="9"/>
  <c r="G246" i="9"/>
  <c r="F232" i="9"/>
  <c r="D245" i="9"/>
  <c r="D246" i="9" s="1"/>
  <c r="D209" i="9"/>
  <c r="E305" i="9"/>
  <c r="E308" i="9" l="1"/>
  <c r="D274" i="9"/>
  <c r="D277" i="9" s="1"/>
  <c r="E277" i="9"/>
  <c r="F245" i="9"/>
  <c r="F243" i="9"/>
  <c r="D294" i="9"/>
  <c r="F246" i="9" l="1"/>
  <c r="D320" i="9"/>
  <c r="F320" i="9" s="1"/>
  <c r="D307" i="9"/>
  <c r="D305" i="9"/>
  <c r="E320" i="9" s="1"/>
  <c r="D323" i="9" l="1"/>
  <c r="D336" i="9"/>
  <c r="D344" i="9"/>
  <c r="D338" i="9"/>
  <c r="D346" i="9"/>
  <c r="D347" i="9"/>
  <c r="D348" i="9"/>
  <c r="D337" i="9"/>
  <c r="D345" i="9"/>
  <c r="D339" i="9"/>
  <c r="D340" i="9"/>
  <c r="D335" i="9"/>
  <c r="D341" i="9"/>
  <c r="D334" i="9"/>
  <c r="G320" i="9"/>
  <c r="D343" i="9"/>
  <c r="D342" i="9"/>
  <c r="E345" i="9"/>
  <c r="E340" i="9"/>
  <c r="E369" i="9" s="1"/>
  <c r="E407" i="9" s="1"/>
  <c r="E450" i="9" s="1"/>
  <c r="G450" i="9" s="1"/>
  <c r="E339" i="9"/>
  <c r="E343" i="9"/>
  <c r="E372" i="9" s="1"/>
  <c r="E410" i="9" s="1"/>
  <c r="E487" i="9" s="1"/>
  <c r="E341" i="9"/>
  <c r="E370" i="9" s="1"/>
  <c r="E408" i="9" s="1"/>
  <c r="E485" i="9" s="1"/>
  <c r="E334" i="9"/>
  <c r="E363" i="9" s="1"/>
  <c r="E401" i="9" s="1"/>
  <c r="E507" i="9" s="1"/>
  <c r="E338" i="9"/>
  <c r="E337" i="9"/>
  <c r="E366" i="9" s="1"/>
  <c r="E404" i="9" s="1"/>
  <c r="E481" i="9" s="1"/>
  <c r="E346" i="9"/>
  <c r="E375" i="9" s="1"/>
  <c r="E413" i="9" s="1"/>
  <c r="E335" i="9"/>
  <c r="E364" i="9" s="1"/>
  <c r="E402" i="9" s="1"/>
  <c r="E508" i="9" s="1"/>
  <c r="E344" i="9"/>
  <c r="E336" i="9"/>
  <c r="E365" i="9" s="1"/>
  <c r="E403" i="9" s="1"/>
  <c r="E480" i="9" s="1"/>
  <c r="E348" i="9"/>
  <c r="E377" i="9" s="1"/>
  <c r="E415" i="9" s="1"/>
  <c r="E342" i="9"/>
  <c r="E371" i="9" s="1"/>
  <c r="E409" i="9" s="1"/>
  <c r="D308" i="9"/>
  <c r="E374" i="9"/>
  <c r="E412" i="9" s="1"/>
  <c r="E373" i="9"/>
  <c r="E411" i="9" s="1"/>
  <c r="E479" i="9" l="1"/>
  <c r="E445" i="9"/>
  <c r="G445" i="9" s="1"/>
  <c r="G479" i="9" s="1"/>
  <c r="E352" i="9"/>
  <c r="E510" i="9"/>
  <c r="E514" i="9"/>
  <c r="E447" i="9"/>
  <c r="G447" i="9" s="1"/>
  <c r="G481" i="9" s="1"/>
  <c r="E451" i="9"/>
  <c r="G451" i="9" s="1"/>
  <c r="G485" i="9" s="1"/>
  <c r="E446" i="9"/>
  <c r="G446" i="9" s="1"/>
  <c r="G480" i="9" s="1"/>
  <c r="E444" i="9"/>
  <c r="G444" i="9" s="1"/>
  <c r="E509" i="9"/>
  <c r="E478" i="9"/>
  <c r="D369" i="9"/>
  <c r="D407" i="9" s="1"/>
  <c r="D371" i="9"/>
  <c r="D409" i="9" s="1"/>
  <c r="D452" i="9" s="1"/>
  <c r="F452" i="9" s="1"/>
  <c r="E519" i="9"/>
  <c r="E490" i="9"/>
  <c r="E456" i="9"/>
  <c r="G456" i="9" s="1"/>
  <c r="E484" i="9"/>
  <c r="G484" i="9" s="1"/>
  <c r="E513" i="9"/>
  <c r="E492" i="9"/>
  <c r="E521" i="9"/>
  <c r="E458" i="9"/>
  <c r="G458" i="9" s="1"/>
  <c r="E368" i="9"/>
  <c r="E381" i="9" s="1"/>
  <c r="E517" i="9"/>
  <c r="E454" i="9"/>
  <c r="G454" i="9" s="1"/>
  <c r="E488" i="9"/>
  <c r="E350" i="9"/>
  <c r="E367" i="9"/>
  <c r="E452" i="9"/>
  <c r="G452" i="9" s="1"/>
  <c r="E515" i="9"/>
  <c r="E486" i="9"/>
  <c r="E453" i="9"/>
  <c r="G453" i="9" s="1"/>
  <c r="E516" i="9"/>
  <c r="E489" i="9"/>
  <c r="E455" i="9"/>
  <c r="G455" i="9" s="1"/>
  <c r="E518" i="9"/>
  <c r="G478" i="9" l="1"/>
  <c r="D484" i="9"/>
  <c r="D450" i="9"/>
  <c r="F450" i="9" s="1"/>
  <c r="D513" i="9"/>
  <c r="D374" i="9"/>
  <c r="D412" i="9" s="1"/>
  <c r="D489" i="9" s="1"/>
  <c r="D367" i="9"/>
  <c r="D405" i="9" s="1"/>
  <c r="G323" i="9"/>
  <c r="H322" i="9" s="1"/>
  <c r="D377" i="9"/>
  <c r="D415" i="9" s="1"/>
  <c r="D458" i="9" s="1"/>
  <c r="F458" i="9" s="1"/>
  <c r="D364" i="9"/>
  <c r="D402" i="9" s="1"/>
  <c r="D372" i="9"/>
  <c r="D410" i="9" s="1"/>
  <c r="D487" i="9" s="1"/>
  <c r="D366" i="9"/>
  <c r="D404" i="9" s="1"/>
  <c r="D370" i="9"/>
  <c r="D408" i="9" s="1"/>
  <c r="D485" i="9" s="1"/>
  <c r="D363" i="9"/>
  <c r="D401" i="9" s="1"/>
  <c r="D373" i="9"/>
  <c r="D411" i="9" s="1"/>
  <c r="D517" i="9" s="1"/>
  <c r="D365" i="9"/>
  <c r="D403" i="9" s="1"/>
  <c r="D376" i="9"/>
  <c r="D414" i="9" s="1"/>
  <c r="D457" i="9" s="1"/>
  <c r="F457" i="9" s="1"/>
  <c r="D375" i="9"/>
  <c r="D413" i="9" s="1"/>
  <c r="D519" i="9" s="1"/>
  <c r="G490" i="9"/>
  <c r="D515" i="9"/>
  <c r="D486" i="9"/>
  <c r="F486" i="9" s="1"/>
  <c r="G486" i="9"/>
  <c r="E353" i="9"/>
  <c r="G489" i="9"/>
  <c r="G487" i="9"/>
  <c r="G488" i="9"/>
  <c r="G492" i="9"/>
  <c r="E406" i="9"/>
  <c r="E419" i="9" s="1"/>
  <c r="E379" i="9"/>
  <c r="E405" i="9"/>
  <c r="D451" i="9" l="1"/>
  <c r="F451" i="9" s="1"/>
  <c r="F485" i="9" s="1"/>
  <c r="D455" i="9"/>
  <c r="F455" i="9" s="1"/>
  <c r="D453" i="9"/>
  <c r="F453" i="9" s="1"/>
  <c r="F487" i="9" s="1"/>
  <c r="F484" i="9"/>
  <c r="D521" i="9"/>
  <c r="D514" i="9"/>
  <c r="D454" i="9"/>
  <c r="F454" i="9" s="1"/>
  <c r="D350" i="9"/>
  <c r="D516" i="9"/>
  <c r="D518" i="9"/>
  <c r="D445" i="9"/>
  <c r="F445" i="9" s="1"/>
  <c r="D508" i="9"/>
  <c r="D479" i="9"/>
  <c r="D480" i="9"/>
  <c r="D446" i="9"/>
  <c r="F446" i="9" s="1"/>
  <c r="D509" i="9"/>
  <c r="D492" i="9"/>
  <c r="F492" i="9" s="1"/>
  <c r="D491" i="9"/>
  <c r="F491" i="9" s="1"/>
  <c r="D507" i="9"/>
  <c r="D478" i="9"/>
  <c r="D444" i="9"/>
  <c r="F444" i="9" s="1"/>
  <c r="D490" i="9"/>
  <c r="D456" i="9"/>
  <c r="F456" i="9" s="1"/>
  <c r="D488" i="9"/>
  <c r="D481" i="9"/>
  <c r="D510" i="9"/>
  <c r="D447" i="9"/>
  <c r="F447" i="9" s="1"/>
  <c r="F489" i="9"/>
  <c r="D352" i="9"/>
  <c r="D368" i="9"/>
  <c r="D379" i="9" s="1"/>
  <c r="E382" i="9"/>
  <c r="E512" i="9"/>
  <c r="E449" i="9"/>
  <c r="E462" i="9" s="1"/>
  <c r="E483" i="9"/>
  <c r="E496" i="9" s="1"/>
  <c r="E417" i="9"/>
  <c r="E511" i="9"/>
  <c r="E482" i="9"/>
  <c r="E448" i="9"/>
  <c r="D482" i="9"/>
  <c r="D511" i="9"/>
  <c r="D448" i="9"/>
  <c r="F481" i="9" l="1"/>
  <c r="F480" i="9"/>
  <c r="F490" i="9"/>
  <c r="F488" i="9"/>
  <c r="F478" i="9"/>
  <c r="D353" i="9"/>
  <c r="D381" i="9"/>
  <c r="D382" i="9" s="1"/>
  <c r="D406" i="9"/>
  <c r="F379" i="9"/>
  <c r="H391" i="9" s="1"/>
  <c r="F479" i="9"/>
  <c r="E494" i="9"/>
  <c r="E497" i="9" s="1"/>
  <c r="G449" i="9"/>
  <c r="G462" i="9" s="1"/>
  <c r="E420" i="9"/>
  <c r="G448" i="9"/>
  <c r="E460" i="9"/>
  <c r="E463" i="9" s="1"/>
  <c r="F448" i="9"/>
  <c r="D419" i="9" l="1"/>
  <c r="D483" i="9"/>
  <c r="D512" i="9"/>
  <c r="D417" i="9"/>
  <c r="D449" i="9"/>
  <c r="G483" i="9"/>
  <c r="G496" i="9" s="1"/>
  <c r="G460" i="9"/>
  <c r="G463" i="9" s="1"/>
  <c r="G482" i="9"/>
  <c r="F482" i="9"/>
  <c r="D420" i="9" l="1"/>
  <c r="D462" i="9"/>
  <c r="F449" i="9"/>
  <c r="D460" i="9"/>
  <c r="D496" i="9"/>
  <c r="D494" i="9"/>
  <c r="G494" i="9"/>
  <c r="G497" i="9" s="1"/>
  <c r="D463" i="9" l="1"/>
  <c r="D497" i="9"/>
  <c r="F462" i="9"/>
  <c r="F460" i="9"/>
  <c r="F483" i="9"/>
  <c r="F463" i="9" l="1"/>
  <c r="F496" i="9"/>
  <c r="F494" i="9"/>
  <c r="F497" i="9" l="1"/>
</calcChain>
</file>

<file path=xl/sharedStrings.xml><?xml version="1.0" encoding="utf-8"?>
<sst xmlns="http://schemas.openxmlformats.org/spreadsheetml/2006/main" count="538" uniqueCount="117">
  <si>
    <t>ASC</t>
  </si>
  <si>
    <t>PTUG</t>
  </si>
  <si>
    <t>1b</t>
  </si>
  <si>
    <t>11aa</t>
  </si>
  <si>
    <t>11ab1</t>
  </si>
  <si>
    <t>11ab2</t>
  </si>
  <si>
    <t>11b</t>
  </si>
  <si>
    <t>Academic Subject Category</t>
  </si>
  <si>
    <t>Part-time</t>
  </si>
  <si>
    <t>UG</t>
  </si>
  <si>
    <t>FO</t>
  </si>
  <si>
    <t>Subjects Allied to Medicine</t>
  </si>
  <si>
    <t>Science</t>
  </si>
  <si>
    <t>Engineering and Technology</t>
  </si>
  <si>
    <t>Built Environment</t>
  </si>
  <si>
    <t>Maths, IT and Computing</t>
  </si>
  <si>
    <t>Business and Management</t>
  </si>
  <si>
    <t>Social Sciences</t>
  </si>
  <si>
    <t>Humanities</t>
  </si>
  <si>
    <t>Art, Design and Performing Arts</t>
  </si>
  <si>
    <t>Education Non ITT</t>
  </si>
  <si>
    <t>Total</t>
  </si>
  <si>
    <t>Total Other</t>
  </si>
  <si>
    <t>INITIAL CORE</t>
  </si>
  <si>
    <t>The first part of the process is to calculate the initial core numbers for the following year by allocating the lower of funded numbers and enrolments in each funding cell</t>
  </si>
  <si>
    <t>STEP 1a: CONVERT INITIAL CORE TO A COMMON CURRENCY (WEIGHTED CREDIT VALUES)</t>
  </si>
  <si>
    <t>total funded WCVs</t>
  </si>
  <si>
    <t>STEP 3: ACCUMULATE SPARE WCVs AND FEES ONLY WCVs BY PRIORITY LEVEL</t>
  </si>
  <si>
    <t>Spare WCVs</t>
  </si>
  <si>
    <t>Fees Only</t>
  </si>
  <si>
    <t>STEP 4: ALLOCATE SPARE WCVs WITHIN PRIORITY LEVELS TO EACH CELL PRO RATA TO FEES ONLY</t>
  </si>
  <si>
    <t>Spare WCVs are vired to other cells within the same priority level pro-rata to the number of fees only WCVs</t>
  </si>
  <si>
    <t>Additional WCVs for a cell = spare WCVs for priority level x fees only WCVs for cell / fees only WCVs for level</t>
  </si>
  <si>
    <t>ADDITIONAL WCVs (UNCAPPED)</t>
  </si>
  <si>
    <t xml:space="preserve">Priority 1 spare </t>
  </si>
  <si>
    <t>Priority 2 spare</t>
  </si>
  <si>
    <t xml:space="preserve">STEP 5a:  CAP ADDITIONAL CREDITS, DERIVE PRELIMINARY CORE </t>
  </si>
  <si>
    <t>The capped additional WCVs are added to the initial core to give the preliminary core.</t>
  </si>
  <si>
    <t>(add additional enrolments to initial  core)</t>
  </si>
  <si>
    <t>CAPPED ADDITIONAL WCVs</t>
  </si>
  <si>
    <t>PRELIMINARY CORE</t>
  </si>
  <si>
    <t>STEP 5b:ACCUMULATE SPARE WCVs BY LEVEL</t>
  </si>
  <si>
    <t>Any spare WCVs released at Step 5a are accumulated by priority level</t>
  </si>
  <si>
    <t>In order to do this, the difference between uncapped and capped WCVs is calculated for each cell</t>
  </si>
  <si>
    <t>STEP 6: ACCUMULATE REMAINING FEES ONLY BY CELL AND LEVEL</t>
  </si>
  <si>
    <t>and the overall fees only remaining are calculated.</t>
  </si>
  <si>
    <t>Additional for no fees only</t>
  </si>
  <si>
    <t>Priority Level 1</t>
  </si>
  <si>
    <t>The spare funded WCVs are moved up successively to the next priority level up.  At each stage, the WCVs are allocated to fund any</t>
  </si>
  <si>
    <t>INITIAL POSITION</t>
  </si>
  <si>
    <t>AFTER  MOVES</t>
  </si>
  <si>
    <t>spare WCVs</t>
  </si>
  <si>
    <t>fees only</t>
  </si>
  <si>
    <t>adj spare</t>
  </si>
  <si>
    <t>unalloc WCVs</t>
  </si>
  <si>
    <t>STEP 8: ALLOCATE SPARE WCVs WITHIN NEW LEVELS</t>
  </si>
  <si>
    <t>Spare funded WCVs calculated at Step 7 are allocated to the cells within the level to which they have been reallocated</t>
  </si>
  <si>
    <t>pro-rata to fees only calculated at step 6</t>
  </si>
  <si>
    <t>(allocate additional WCVs within new levels pro rata to fees only at step 7))</t>
  </si>
  <si>
    <t>STEP 9: CALCULATE REALLOCATED CORE</t>
  </si>
  <si>
    <t>Add additional WCVs to preliminary core to give reallocated core</t>
  </si>
  <si>
    <t>ORIGINAL WEIGHTED CREDIT VALUES</t>
  </si>
  <si>
    <t>Unalloc WCVs</t>
  </si>
  <si>
    <t>ADDITION (Margin)</t>
  </si>
  <si>
    <t>REQUIRED GROWTH</t>
  </si>
  <si>
    <t>ADDITION X (SIMPLE % INCREASE)</t>
  </si>
  <si>
    <t xml:space="preserve">CORE+ ADDITION </t>
  </si>
  <si>
    <t>GROWTH IN FEES ONLY</t>
  </si>
  <si>
    <t>ADDITION Y (For fees only in selected cells)</t>
  </si>
  <si>
    <t>ie any unallocated WCVs are moved up to the next level and allocated where there are fees only (number allocated = min of fees only and adjusted spare WCVs)</t>
  </si>
  <si>
    <t>ie the funded credit values in each cell are multiplied by the cell weight</t>
  </si>
  <si>
    <t>the initial core; fees only arise if credit values in a cell exceed the initial core.</t>
  </si>
  <si>
    <t>UNFILLED CREDIT VALUES (in WCVs)</t>
  </si>
  <si>
    <t>FEES ONLY CREDIT VALUES (in WCVs)</t>
  </si>
  <si>
    <t>The total fees only and unfilled credit values are determined separately for each priority level by adding the numbers WCVs in cells with the same priority level.</t>
  </si>
  <si>
    <t>to give uncapped additional WCVs.  The capping is needed because the additional credit values will take the new funded credit values above enrolled credit values</t>
  </si>
  <si>
    <t>in cells if there are more spare WCVs than fees only credits within a level.  (Core funded credit values are not permitted to exceed enrolled credit values)</t>
  </si>
  <si>
    <t>Each cell is checked to see whether the initial core credit values plus the additional credit values allocated exceed the current year's enrolled credit values in that cell</t>
  </si>
  <si>
    <t>If they do, the additional WCVs are capped to bring the total funded WCVs to the current enrolled credit values (in WCVs) in the cell.</t>
  </si>
  <si>
    <t>(additional WCVs reduced to enrolled credit values - initial core if uncapped additional WCVs exceed enrolled credit values - initial core)</t>
  </si>
  <si>
    <t>The cells in which the preliminary core is still lower than the current enrolled credit values are identified and the fees only remaining for each cell</t>
  </si>
  <si>
    <t>remaining fees only students and, having done so, any surplus are moved up to the next level.  Any WCVs fee levels with no fees only are added.</t>
  </si>
  <si>
    <t>(Specified percentage growth is applied to each mode/level of the adjusted core for all cells regardless of enrolled credit values)</t>
  </si>
  <si>
    <t>STEP 10: CONVERT BACK TO FUNDED CREDIT VALUES</t>
  </si>
  <si>
    <t>Divide by cell weight to give funded credit values for the core</t>
  </si>
  <si>
    <t>REDISTRIBUTED FUNDED CREDITS</t>
  </si>
  <si>
    <t>The program works in terms of a common currency of weighted credit values (WCVs = cell weight  x credit values)</t>
  </si>
  <si>
    <t>STEP 2: DETERMINE UNFILLED PLACES AND FEES ONLY IN EACH CELL</t>
  </si>
  <si>
    <t>Total WCVs</t>
  </si>
  <si>
    <t>STEP 7: ALLOCATE SPARE WCVs TO HIGHER LEVELS</t>
  </si>
  <si>
    <t>ASC 3, 4, 6</t>
  </si>
  <si>
    <t>Other</t>
  </si>
  <si>
    <t>Priority Level 1 all excl PT FO (lowest)</t>
  </si>
  <si>
    <t>Priority Level 2 PT FO (highest)</t>
  </si>
  <si>
    <t>Clinical Medicine (non-quota)</t>
  </si>
  <si>
    <t>Clinical Dentistry (non-quota)</t>
  </si>
  <si>
    <t>11a</t>
  </si>
  <si>
    <t>Education ITT (non-quota PT only)</t>
  </si>
  <si>
    <t>1d</t>
  </si>
  <si>
    <t>Total ASC 3,4,6 and 1 (non-quota)</t>
  </si>
  <si>
    <t>add WCVs</t>
  </si>
  <si>
    <t>Cell weights</t>
  </si>
  <si>
    <t>1a</t>
  </si>
  <si>
    <t>1c</t>
  </si>
  <si>
    <t>Non-clinical medicine (non-quota)</t>
  </si>
  <si>
    <t>Non-clinical dentistry (non-quota)</t>
  </si>
  <si>
    <t>EYM CREDITS</t>
  </si>
  <si>
    <t xml:space="preserve">By comparing the latest year's EYM WCVs and funded WCVs, the number of unfilled credit values and fees only credit values in each cell </t>
  </si>
  <si>
    <t>Institution:</t>
  </si>
  <si>
    <t>Code:</t>
  </si>
  <si>
    <t>2025/26</t>
  </si>
  <si>
    <t>2023/24</t>
  </si>
  <si>
    <t>STEP 1b: CONVERT 2023/24 CREDITS AND 2024/25 FUNDED CREDIT VALUES TO THE COMMON CURRENCY (WCVs)</t>
  </si>
  <si>
    <t>2023/24 CREDIT VALUES (EYM) in WCVs</t>
  </si>
  <si>
    <t>CORE CREDIT VALUES DO NOT EXCEED EYM</t>
  </si>
  <si>
    <t>is determined.  The calculation is undertaken in terms of weighted credit values.  Unfilled credit values arise if the current credit values in a cell exceed</t>
  </si>
  <si>
    <t>The remaining fees only are calculated as the difference between enrolled credit values and preliminary core.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</si>
</sst>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i/>
      <sz val="10"/>
      <name val="Arial"/>
      <family val="2"/>
    </font>
    <font>
      <b/>
      <u/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164" fontId="3" fillId="0" borderId="0" xfId="0" applyNumberFormat="1" applyFont="1"/>
    <xf numFmtId="1" fontId="3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" fontId="3" fillId="0" borderId="0" xfId="0" applyNumberFormat="1" applyFont="1" applyAlignment="1">
      <alignment horizontal="left"/>
    </xf>
    <xf numFmtId="1" fontId="3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1" fontId="3" fillId="0" borderId="1" xfId="0" applyNumberFormat="1" applyFont="1" applyBorder="1" applyAlignment="1">
      <alignment horizontal="centerContinuous"/>
    </xf>
    <xf numFmtId="1" fontId="3" fillId="0" borderId="3" xfId="0" applyNumberFormat="1" applyFont="1" applyBorder="1" applyAlignment="1">
      <alignment horizontal="centerContinuous"/>
    </xf>
    <xf numFmtId="1" fontId="3" fillId="0" borderId="2" xfId="0" applyNumberFormat="1" applyFont="1" applyBorder="1" applyAlignment="1">
      <alignment horizontal="centerContinuous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" fontId="3" fillId="0" borderId="4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0" xfId="0" applyNumberFormat="1" applyFont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3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8" xfId="0" applyNumberFormat="1" applyFont="1" applyBorder="1" applyAlignment="1">
      <alignment horizontal="right"/>
    </xf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6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0" fontId="3" fillId="0" borderId="9" xfId="0" applyFont="1" applyBorder="1"/>
    <xf numFmtId="0" fontId="3" fillId="0" borderId="10" xfId="0" applyFont="1" applyBorder="1"/>
    <xf numFmtId="165" fontId="3" fillId="0" borderId="0" xfId="0" applyNumberFormat="1" applyFont="1"/>
    <xf numFmtId="0" fontId="4" fillId="0" borderId="0" xfId="0" applyFont="1"/>
    <xf numFmtId="9" fontId="4" fillId="0" borderId="0" xfId="1" applyFont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3" fontId="3" fillId="2" borderId="5" xfId="0" applyNumberFormat="1" applyFont="1" applyFill="1" applyBorder="1"/>
    <xf numFmtId="3" fontId="3" fillId="2" borderId="0" xfId="0" applyNumberFormat="1" applyFont="1" applyFill="1"/>
    <xf numFmtId="3" fontId="3" fillId="2" borderId="4" xfId="0" applyNumberFormat="1" applyFont="1" applyFill="1" applyBorder="1"/>
    <xf numFmtId="1" fontId="4" fillId="3" borderId="2" xfId="0" applyNumberFormat="1" applyFont="1" applyFill="1" applyBorder="1" applyAlignment="1">
      <alignment horizontal="centerContinuous"/>
    </xf>
    <xf numFmtId="1" fontId="4" fillId="3" borderId="4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/>
    <xf numFmtId="0" fontId="4" fillId="3" borderId="8" xfId="0" applyFont="1" applyFill="1" applyBorder="1"/>
    <xf numFmtId="3" fontId="4" fillId="3" borderId="3" xfId="0" applyNumberFormat="1" applyFont="1" applyFill="1" applyBorder="1"/>
    <xf numFmtId="3" fontId="4" fillId="3" borderId="2" xfId="0" applyNumberFormat="1" applyFont="1" applyFill="1" applyBorder="1"/>
    <xf numFmtId="3" fontId="4" fillId="3" borderId="4" xfId="0" applyNumberFormat="1" applyFont="1" applyFill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4" fillId="3" borderId="7" xfId="0" applyNumberFormat="1" applyFont="1" applyFill="1" applyBorder="1"/>
    <xf numFmtId="3" fontId="4" fillId="3" borderId="8" xfId="0" applyNumberFormat="1" applyFont="1" applyFill="1" applyBorder="1"/>
    <xf numFmtId="3" fontId="4" fillId="4" borderId="5" xfId="0" applyNumberFormat="1" applyFont="1" applyFill="1" applyBorder="1"/>
    <xf numFmtId="0" fontId="3" fillId="0" borderId="14" xfId="0" applyFont="1" applyBorder="1"/>
    <xf numFmtId="0" fontId="3" fillId="0" borderId="15" xfId="0" applyFont="1" applyBorder="1"/>
    <xf numFmtId="0" fontId="4" fillId="3" borderId="14" xfId="0" applyFont="1" applyFill="1" applyBorder="1"/>
    <xf numFmtId="0" fontId="4" fillId="3" borderId="15" xfId="0" applyFont="1" applyFill="1" applyBorder="1"/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right"/>
    </xf>
    <xf numFmtId="164" fontId="5" fillId="0" borderId="16" xfId="0" applyNumberFormat="1" applyFont="1" applyBorder="1" applyProtection="1">
      <protection locked="0"/>
    </xf>
    <xf numFmtId="164" fontId="0" fillId="0" borderId="16" xfId="0" applyNumberFormat="1" applyBorder="1"/>
    <xf numFmtId="164" fontId="0" fillId="0" borderId="18" xfId="0" applyNumberFormat="1" applyBorder="1"/>
    <xf numFmtId="0" fontId="6" fillId="0" borderId="0" xfId="0" applyFont="1"/>
    <xf numFmtId="3" fontId="3" fillId="0" borderId="1" xfId="0" applyNumberFormat="1" applyFont="1" applyBorder="1"/>
    <xf numFmtId="3" fontId="4" fillId="3" borderId="1" xfId="0" applyNumberFormat="1" applyFont="1" applyFill="1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Medr">
      <a:dk1>
        <a:sysClr val="windowText" lastClr="000000"/>
      </a:dk1>
      <a:lt1>
        <a:sysClr val="window" lastClr="FFFFFF"/>
      </a:lt1>
      <a:dk2>
        <a:srgbClr val="005C4F"/>
      </a:dk2>
      <a:lt2>
        <a:srgbClr val="F0F0F0"/>
      </a:lt2>
      <a:accent1>
        <a:srgbClr val="005C4F"/>
      </a:accent1>
      <a:accent2>
        <a:srgbClr val="D9BDFF"/>
      </a:accent2>
      <a:accent3>
        <a:srgbClr val="FFEB8F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22"/>
  <sheetViews>
    <sheetView tabSelected="1" view="pageBreakPreview" topLeftCell="A259" zoomScale="110" zoomScaleNormal="75" zoomScaleSheetLayoutView="110" workbookViewId="0">
      <selection activeCell="B268" sqref="B268"/>
    </sheetView>
  </sheetViews>
  <sheetFormatPr defaultColWidth="9.08984375" defaultRowHeight="11" x14ac:dyDescent="0.25"/>
  <cols>
    <col min="1" max="1" width="5.90625" style="1" customWidth="1"/>
    <col min="2" max="2" width="9.08984375" style="1"/>
    <col min="3" max="3" width="17.81640625" style="1" customWidth="1"/>
    <col min="4" max="7" width="14.54296875" style="1" customWidth="1"/>
    <col min="8" max="8" width="10.1796875" style="1" customWidth="1"/>
    <col min="9" max="9" width="11.54296875" style="1" customWidth="1"/>
    <col min="10" max="10" width="13" style="1" customWidth="1"/>
    <col min="11" max="11" width="9.1796875" style="1" customWidth="1"/>
    <col min="12" max="12" width="10.81640625" style="1" customWidth="1"/>
    <col min="13" max="13" width="9.1796875" style="1" customWidth="1"/>
    <col min="14" max="14" width="9.54296875" style="1" customWidth="1"/>
    <col min="15" max="15" width="7.81640625" style="1" customWidth="1"/>
    <col min="16" max="16" width="7.90625" style="1" customWidth="1"/>
    <col min="17" max="16384" width="9.08984375" style="1"/>
  </cols>
  <sheetData>
    <row r="1" spans="1:6" x14ac:dyDescent="0.25">
      <c r="A1" s="45" t="s">
        <v>101</v>
      </c>
      <c r="B1" s="45"/>
      <c r="C1" s="83" t="s">
        <v>110</v>
      </c>
    </row>
    <row r="2" spans="1:6" ht="11.5" thickBot="1" x14ac:dyDescent="0.3">
      <c r="A2" s="45"/>
      <c r="B2" s="45"/>
    </row>
    <row r="3" spans="1:6" x14ac:dyDescent="0.25">
      <c r="A3" s="50" t="s">
        <v>0</v>
      </c>
      <c r="B3" s="51"/>
      <c r="C3" s="79" t="s">
        <v>1</v>
      </c>
    </row>
    <row r="4" spans="1:6" ht="13" x14ac:dyDescent="0.3">
      <c r="A4" s="46" t="s">
        <v>102</v>
      </c>
      <c r="B4" s="47"/>
      <c r="C4" s="80">
        <v>5.1310133060388949</v>
      </c>
    </row>
    <row r="5" spans="1:6" ht="13" x14ac:dyDescent="0.3">
      <c r="A5" s="46" t="s">
        <v>2</v>
      </c>
      <c r="B5" s="47"/>
      <c r="C5" s="80">
        <v>5.1310133060388949</v>
      </c>
    </row>
    <row r="6" spans="1:6" ht="13" x14ac:dyDescent="0.3">
      <c r="A6" s="46" t="s">
        <v>103</v>
      </c>
      <c r="B6" s="47"/>
      <c r="C6" s="80">
        <v>5.1310133060388949</v>
      </c>
    </row>
    <row r="7" spans="1:6" ht="13" x14ac:dyDescent="0.3">
      <c r="A7" s="46" t="s">
        <v>98</v>
      </c>
      <c r="B7" s="47"/>
      <c r="C7" s="80">
        <v>5.1310133060388949</v>
      </c>
    </row>
    <row r="8" spans="1:6" ht="12.5" x14ac:dyDescent="0.25">
      <c r="A8" s="46">
        <v>2</v>
      </c>
      <c r="B8" s="47"/>
      <c r="C8" s="81">
        <v>3.5557830092118734</v>
      </c>
      <c r="E8" s="2"/>
      <c r="F8" s="2"/>
    </row>
    <row r="9" spans="1:6" ht="12.5" x14ac:dyDescent="0.25">
      <c r="A9" s="46">
        <v>3</v>
      </c>
      <c r="B9" s="47"/>
      <c r="C9" s="81">
        <v>4.0399181166837259</v>
      </c>
      <c r="E9" s="2"/>
      <c r="F9" s="2"/>
    </row>
    <row r="10" spans="1:6" ht="12.5" x14ac:dyDescent="0.25">
      <c r="A10" s="46">
        <v>4</v>
      </c>
      <c r="B10" s="47"/>
      <c r="C10" s="81">
        <v>4.5496417604913004</v>
      </c>
      <c r="E10" s="2"/>
      <c r="F10" s="2"/>
    </row>
    <row r="11" spans="1:6" ht="12.5" x14ac:dyDescent="0.25">
      <c r="A11" s="46">
        <v>5</v>
      </c>
      <c r="B11" s="47"/>
      <c r="C11" s="81">
        <v>3.602865916069601</v>
      </c>
      <c r="E11" s="2"/>
      <c r="F11" s="2"/>
    </row>
    <row r="12" spans="1:6" ht="12.5" x14ac:dyDescent="0.25">
      <c r="A12" s="46">
        <v>6</v>
      </c>
      <c r="B12" s="47"/>
      <c r="C12" s="81">
        <v>3.190378710337769</v>
      </c>
      <c r="E12" s="2"/>
      <c r="F12" s="2"/>
    </row>
    <row r="13" spans="1:6" ht="12.5" x14ac:dyDescent="0.25">
      <c r="A13" s="46">
        <v>7</v>
      </c>
      <c r="B13" s="47"/>
      <c r="C13" s="81">
        <v>1.9928352098259978</v>
      </c>
      <c r="E13" s="2"/>
      <c r="F13" s="2"/>
    </row>
    <row r="14" spans="1:6" ht="12.5" x14ac:dyDescent="0.25">
      <c r="A14" s="46">
        <v>8</v>
      </c>
      <c r="B14" s="47"/>
      <c r="C14" s="81">
        <v>1.767656090071648</v>
      </c>
      <c r="E14" s="2"/>
      <c r="F14" s="2"/>
    </row>
    <row r="15" spans="1:6" ht="12.5" x14ac:dyDescent="0.25">
      <c r="A15" s="46">
        <v>9</v>
      </c>
      <c r="B15" s="47"/>
      <c r="C15" s="81">
        <v>2.5076765609007166</v>
      </c>
      <c r="E15" s="2"/>
      <c r="F15" s="2"/>
    </row>
    <row r="16" spans="1:6" ht="12.5" x14ac:dyDescent="0.25">
      <c r="A16" s="46">
        <v>10</v>
      </c>
      <c r="B16" s="47"/>
      <c r="C16" s="81">
        <v>3.13510747185261</v>
      </c>
      <c r="E16" s="2"/>
      <c r="F16" s="2"/>
    </row>
    <row r="17" spans="1:13" ht="12.5" x14ac:dyDescent="0.25">
      <c r="A17" s="46" t="s">
        <v>3</v>
      </c>
      <c r="B17" s="47"/>
      <c r="C17" s="81">
        <v>3.611054247697032</v>
      </c>
      <c r="E17" s="2"/>
      <c r="F17" s="2"/>
    </row>
    <row r="18" spans="1:13" ht="12.5" x14ac:dyDescent="0.25">
      <c r="A18" s="46" t="s">
        <v>4</v>
      </c>
      <c r="B18" s="47"/>
      <c r="C18" s="81">
        <v>3.611054247697032</v>
      </c>
      <c r="E18" s="2"/>
      <c r="F18" s="2"/>
    </row>
    <row r="19" spans="1:13" ht="12.5" x14ac:dyDescent="0.25">
      <c r="A19" s="46" t="s">
        <v>5</v>
      </c>
      <c r="B19" s="47"/>
      <c r="C19" s="81">
        <v>3.611054247697032</v>
      </c>
      <c r="E19" s="2"/>
      <c r="F19" s="2"/>
    </row>
    <row r="20" spans="1:13" ht="13" thickBot="1" x14ac:dyDescent="0.3">
      <c r="A20" s="48" t="s">
        <v>6</v>
      </c>
      <c r="B20" s="49"/>
      <c r="C20" s="82">
        <v>3.0593654042988745</v>
      </c>
      <c r="E20" s="2"/>
      <c r="F20" s="2"/>
    </row>
    <row r="22" spans="1:13" s="5" customFormat="1" ht="13" x14ac:dyDescent="0.3">
      <c r="A22" s="4" t="s">
        <v>108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4" t="s">
        <v>109</v>
      </c>
      <c r="B23" s="44"/>
    </row>
    <row r="24" spans="1:13" ht="11.5" thickBot="1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13" x14ac:dyDescent="0.25">
      <c r="A25" s="6"/>
      <c r="B25" s="9"/>
      <c r="C25" s="7"/>
      <c r="D25" s="8" t="s">
        <v>111</v>
      </c>
      <c r="E25" s="9"/>
      <c r="F25" s="8" t="str">
        <f>MID(C1,1,4)-1&amp;"/"&amp;MID(C1,3,2)</f>
        <v>2024/25</v>
      </c>
      <c r="G25" s="7"/>
    </row>
    <row r="26" spans="1:13" ht="11.5" thickBot="1" x14ac:dyDescent="0.3">
      <c r="A26" s="10"/>
      <c r="C26" s="11"/>
      <c r="D26" s="12" t="s">
        <v>106</v>
      </c>
      <c r="F26" s="13" t="s">
        <v>85</v>
      </c>
      <c r="G26" s="15"/>
    </row>
    <row r="27" spans="1:13" ht="12.75" customHeight="1" x14ac:dyDescent="0.25">
      <c r="A27" s="10" t="s">
        <v>7</v>
      </c>
      <c r="C27" s="11"/>
      <c r="D27" s="75" t="s">
        <v>8</v>
      </c>
      <c r="E27" s="76"/>
      <c r="F27" s="74" t="s">
        <v>8</v>
      </c>
      <c r="G27" s="77"/>
    </row>
    <row r="28" spans="1:13" x14ac:dyDescent="0.25">
      <c r="A28" s="19"/>
      <c r="B28" s="24"/>
      <c r="C28" s="20"/>
      <c r="D28" s="21" t="s">
        <v>9</v>
      </c>
      <c r="E28" s="22" t="s">
        <v>10</v>
      </c>
      <c r="F28" s="21" t="s">
        <v>9</v>
      </c>
      <c r="G28" s="23" t="s">
        <v>10</v>
      </c>
    </row>
    <row r="29" spans="1:13" x14ac:dyDescent="0.25">
      <c r="A29" s="19"/>
      <c r="B29" s="24"/>
      <c r="C29" s="20"/>
      <c r="D29" s="19"/>
      <c r="E29" s="24"/>
      <c r="F29" s="19"/>
      <c r="G29" s="20"/>
    </row>
    <row r="30" spans="1:13" ht="11.5" thickBot="1" x14ac:dyDescent="0.3">
      <c r="A30" s="25"/>
      <c r="B30" s="14"/>
      <c r="C30" s="15"/>
      <c r="D30" s="25"/>
      <c r="E30" s="14"/>
      <c r="F30" s="25"/>
      <c r="G30" s="15"/>
    </row>
    <row r="31" spans="1:13" x14ac:dyDescent="0.25">
      <c r="A31" s="46" t="s">
        <v>102</v>
      </c>
      <c r="B31" s="1" t="s">
        <v>104</v>
      </c>
      <c r="C31" s="11"/>
      <c r="F31" s="10"/>
      <c r="G31" s="11"/>
    </row>
    <row r="32" spans="1:13" x14ac:dyDescent="0.25">
      <c r="A32" s="46" t="s">
        <v>2</v>
      </c>
      <c r="B32" s="1" t="s">
        <v>94</v>
      </c>
      <c r="C32" s="11"/>
      <c r="F32" s="10"/>
      <c r="G32" s="11"/>
    </row>
    <row r="33" spans="1:7" x14ac:dyDescent="0.25">
      <c r="A33" s="46" t="s">
        <v>103</v>
      </c>
      <c r="B33" s="1" t="s">
        <v>105</v>
      </c>
      <c r="C33" s="11"/>
      <c r="F33" s="10"/>
      <c r="G33" s="11"/>
    </row>
    <row r="34" spans="1:7" x14ac:dyDescent="0.25">
      <c r="A34" s="46" t="s">
        <v>98</v>
      </c>
      <c r="B34" s="1" t="s">
        <v>95</v>
      </c>
      <c r="C34" s="11"/>
      <c r="F34" s="10"/>
      <c r="G34" s="11"/>
    </row>
    <row r="35" spans="1:7" x14ac:dyDescent="0.25">
      <c r="A35" s="46">
        <v>2</v>
      </c>
      <c r="B35" s="1" t="s">
        <v>11</v>
      </c>
      <c r="C35" s="11"/>
      <c r="D35" s="28"/>
      <c r="E35" s="28"/>
      <c r="F35" s="29"/>
      <c r="G35" s="30"/>
    </row>
    <row r="36" spans="1:7" x14ac:dyDescent="0.25">
      <c r="A36" s="46">
        <v>3</v>
      </c>
      <c r="B36" s="1" t="s">
        <v>12</v>
      </c>
      <c r="C36" s="11"/>
      <c r="D36" s="28"/>
      <c r="E36" s="28"/>
      <c r="F36" s="29"/>
      <c r="G36" s="30"/>
    </row>
    <row r="37" spans="1:7" x14ac:dyDescent="0.25">
      <c r="A37" s="46">
        <v>4</v>
      </c>
      <c r="B37" s="1" t="s">
        <v>13</v>
      </c>
      <c r="C37" s="11"/>
      <c r="D37" s="28"/>
      <c r="E37" s="28"/>
      <c r="F37" s="29"/>
      <c r="G37" s="30"/>
    </row>
    <row r="38" spans="1:7" x14ac:dyDescent="0.25">
      <c r="A38" s="46">
        <v>5</v>
      </c>
      <c r="B38" s="1" t="s">
        <v>14</v>
      </c>
      <c r="C38" s="11"/>
      <c r="D38" s="28"/>
      <c r="E38" s="28"/>
      <c r="F38" s="29"/>
      <c r="G38" s="30"/>
    </row>
    <row r="39" spans="1:7" x14ac:dyDescent="0.25">
      <c r="A39" s="46">
        <v>6</v>
      </c>
      <c r="B39" s="1" t="s">
        <v>15</v>
      </c>
      <c r="C39" s="11"/>
      <c r="D39" s="28"/>
      <c r="E39" s="28"/>
      <c r="F39" s="29"/>
      <c r="G39" s="30"/>
    </row>
    <row r="40" spans="1:7" x14ac:dyDescent="0.25">
      <c r="A40" s="46">
        <v>7</v>
      </c>
      <c r="B40" s="1" t="s">
        <v>16</v>
      </c>
      <c r="C40" s="11"/>
      <c r="D40" s="28"/>
      <c r="E40" s="28"/>
      <c r="F40" s="29"/>
      <c r="G40" s="30"/>
    </row>
    <row r="41" spans="1:7" x14ac:dyDescent="0.25">
      <c r="A41" s="46">
        <v>8</v>
      </c>
      <c r="B41" s="1" t="s">
        <v>17</v>
      </c>
      <c r="C41" s="11"/>
      <c r="D41" s="28"/>
      <c r="E41" s="28"/>
      <c r="F41" s="29"/>
      <c r="G41" s="30"/>
    </row>
    <row r="42" spans="1:7" x14ac:dyDescent="0.25">
      <c r="A42" s="46">
        <v>9</v>
      </c>
      <c r="B42" s="1" t="s">
        <v>18</v>
      </c>
      <c r="C42" s="11"/>
      <c r="D42" s="28"/>
      <c r="E42" s="28"/>
      <c r="F42" s="29"/>
      <c r="G42" s="30"/>
    </row>
    <row r="43" spans="1:7" x14ac:dyDescent="0.25">
      <c r="A43" s="46">
        <v>10</v>
      </c>
      <c r="B43" s="1" t="s">
        <v>19</v>
      </c>
      <c r="C43" s="11"/>
      <c r="D43" s="28"/>
      <c r="E43" s="28"/>
      <c r="F43" s="29"/>
      <c r="G43" s="30"/>
    </row>
    <row r="44" spans="1:7" x14ac:dyDescent="0.25">
      <c r="A44" s="46" t="s">
        <v>96</v>
      </c>
      <c r="B44" s="1" t="s">
        <v>97</v>
      </c>
      <c r="C44" s="11"/>
      <c r="D44" s="28"/>
      <c r="E44" s="53"/>
      <c r="F44" s="29"/>
      <c r="G44" s="52"/>
    </row>
    <row r="45" spans="1:7" x14ac:dyDescent="0.25">
      <c r="A45" s="46" t="s">
        <v>6</v>
      </c>
      <c r="B45" s="1" t="s">
        <v>20</v>
      </c>
      <c r="C45" s="11"/>
      <c r="D45" s="28"/>
      <c r="E45" s="28"/>
      <c r="F45" s="29"/>
      <c r="G45" s="30"/>
    </row>
    <row r="46" spans="1:7" ht="11.5" thickBot="1" x14ac:dyDescent="0.3">
      <c r="A46" s="10"/>
      <c r="C46" s="11"/>
      <c r="D46" s="10"/>
      <c r="F46" s="10"/>
      <c r="G46" s="11"/>
    </row>
    <row r="47" spans="1:7" x14ac:dyDescent="0.25">
      <c r="A47" s="6" t="s">
        <v>21</v>
      </c>
      <c r="B47" s="9"/>
      <c r="C47" s="9"/>
      <c r="D47" s="31">
        <f t="shared" ref="D47:G47" si="0">SUM(D31:D45)</f>
        <v>0</v>
      </c>
      <c r="E47" s="31">
        <f t="shared" si="0"/>
        <v>0</v>
      </c>
      <c r="F47" s="31">
        <f t="shared" si="0"/>
        <v>0</v>
      </c>
      <c r="G47" s="32">
        <f t="shared" si="0"/>
        <v>0</v>
      </c>
    </row>
    <row r="48" spans="1:7" ht="11.5" thickBot="1" x14ac:dyDescent="0.3">
      <c r="A48" s="25"/>
      <c r="B48" s="14"/>
      <c r="C48" s="14"/>
      <c r="D48" s="33"/>
      <c r="E48" s="33"/>
      <c r="F48" s="33"/>
      <c r="G48" s="34"/>
    </row>
    <row r="49" spans="1:11" x14ac:dyDescent="0.25">
      <c r="A49" s="6" t="s">
        <v>99</v>
      </c>
      <c r="B49" s="9"/>
      <c r="C49" s="9"/>
      <c r="D49" s="26">
        <f>D36+D37+D39+D31+D32+D33+D34</f>
        <v>0</v>
      </c>
      <c r="E49" s="26">
        <f>E36+E37+E39+E31+E32+E33+E34</f>
        <v>0</v>
      </c>
      <c r="F49" s="26">
        <f>F36+F37+F39+F31+F32+F33+F34</f>
        <v>0</v>
      </c>
      <c r="G49" s="27">
        <f>G36+G37+G39+G31+G32+G33+G34</f>
        <v>0</v>
      </c>
    </row>
    <row r="50" spans="1:11" ht="11.5" thickBot="1" x14ac:dyDescent="0.3">
      <c r="A50" s="25" t="s">
        <v>22</v>
      </c>
      <c r="B50" s="14"/>
      <c r="C50" s="14"/>
      <c r="D50" s="35">
        <f t="shared" ref="D50:G50" si="1">D47-D49</f>
        <v>0</v>
      </c>
      <c r="E50" s="35">
        <f t="shared" si="1"/>
        <v>0</v>
      </c>
      <c r="F50" s="35">
        <f t="shared" si="1"/>
        <v>0</v>
      </c>
      <c r="G50" s="36">
        <f t="shared" si="1"/>
        <v>0</v>
      </c>
    </row>
    <row r="52" spans="1:11" x14ac:dyDescent="0.25">
      <c r="A52" s="1" t="s">
        <v>23</v>
      </c>
    </row>
    <row r="53" spans="1:11" x14ac:dyDescent="0.25">
      <c r="A53" s="1" t="s">
        <v>24</v>
      </c>
    </row>
    <row r="54" spans="1:11" ht="11.5" thickBot="1" x14ac:dyDescent="0.3"/>
    <row r="55" spans="1:11" x14ac:dyDescent="0.25">
      <c r="A55" s="6" t="s">
        <v>7</v>
      </c>
      <c r="B55" s="9"/>
      <c r="C55" s="7"/>
      <c r="D55" s="74" t="s">
        <v>8</v>
      </c>
      <c r="E55" s="18"/>
    </row>
    <row r="56" spans="1:11" x14ac:dyDescent="0.25">
      <c r="A56" s="19"/>
      <c r="B56" s="24"/>
      <c r="C56" s="20"/>
      <c r="D56" s="21" t="s">
        <v>9</v>
      </c>
      <c r="E56" s="23" t="s">
        <v>10</v>
      </c>
    </row>
    <row r="57" spans="1:11" x14ac:dyDescent="0.25">
      <c r="A57" s="19"/>
      <c r="B57" s="24"/>
      <c r="C57" s="20"/>
      <c r="D57" s="19"/>
      <c r="E57" s="20"/>
    </row>
    <row r="58" spans="1:11" ht="11.5" thickBot="1" x14ac:dyDescent="0.3">
      <c r="A58" s="25"/>
      <c r="B58" s="14"/>
      <c r="C58" s="15"/>
      <c r="D58" s="25"/>
      <c r="E58" s="15"/>
    </row>
    <row r="59" spans="1:11" x14ac:dyDescent="0.25">
      <c r="A59" s="46" t="s">
        <v>102</v>
      </c>
      <c r="B59" s="1" t="s">
        <v>104</v>
      </c>
      <c r="C59" s="11"/>
      <c r="D59" s="29">
        <f t="shared" ref="D59" si="2">IF(D31&lt;F31,D31,F31)</f>
        <v>0</v>
      </c>
      <c r="E59" s="30">
        <f t="shared" ref="E59" si="3">IF(E31&lt;G31,E31,G31)</f>
        <v>0</v>
      </c>
    </row>
    <row r="60" spans="1:11" x14ac:dyDescent="0.25">
      <c r="A60" s="46" t="s">
        <v>2</v>
      </c>
      <c r="B60" s="1" t="s">
        <v>94</v>
      </c>
      <c r="C60" s="11"/>
      <c r="D60" s="29">
        <f t="shared" ref="D60:E60" si="4">IF(D32&lt;F32,D32,F32)</f>
        <v>0</v>
      </c>
      <c r="E60" s="30">
        <f t="shared" si="4"/>
        <v>0</v>
      </c>
    </row>
    <row r="61" spans="1:11" x14ac:dyDescent="0.25">
      <c r="A61" s="46" t="s">
        <v>103</v>
      </c>
      <c r="B61" s="1" t="s">
        <v>105</v>
      </c>
      <c r="C61" s="11"/>
      <c r="D61" s="29">
        <f t="shared" ref="D61:E61" si="5">IF(D33&lt;F33,D33,F33)</f>
        <v>0</v>
      </c>
      <c r="E61" s="30">
        <f t="shared" si="5"/>
        <v>0</v>
      </c>
    </row>
    <row r="62" spans="1:11" x14ac:dyDescent="0.25">
      <c r="A62" s="46" t="s">
        <v>98</v>
      </c>
      <c r="B62" s="1" t="s">
        <v>95</v>
      </c>
      <c r="C62" s="11"/>
      <c r="D62" s="29">
        <f t="shared" ref="D62:E62" si="6">IF(D34&lt;F34,D34,F34)</f>
        <v>0</v>
      </c>
      <c r="E62" s="30">
        <f t="shared" si="6"/>
        <v>0</v>
      </c>
      <c r="K62" s="47"/>
    </row>
    <row r="63" spans="1:11" x14ac:dyDescent="0.25">
      <c r="A63" s="46">
        <v>2</v>
      </c>
      <c r="B63" s="1" t="s">
        <v>11</v>
      </c>
      <c r="C63" s="11"/>
      <c r="D63" s="29">
        <f t="shared" ref="D63:D71" si="7">IF(D35&lt;F35,D35,F35)</f>
        <v>0</v>
      </c>
      <c r="E63" s="30">
        <f t="shared" ref="E63:E71" si="8">IF(E35&lt;G35,E35,G35)</f>
        <v>0</v>
      </c>
    </row>
    <row r="64" spans="1:11" x14ac:dyDescent="0.25">
      <c r="A64" s="46">
        <v>3</v>
      </c>
      <c r="B64" s="1" t="s">
        <v>12</v>
      </c>
      <c r="C64" s="11"/>
      <c r="D64" s="29">
        <f t="shared" si="7"/>
        <v>0</v>
      </c>
      <c r="E64" s="30">
        <f t="shared" si="8"/>
        <v>0</v>
      </c>
    </row>
    <row r="65" spans="1:6" x14ac:dyDescent="0.25">
      <c r="A65" s="46">
        <v>4</v>
      </c>
      <c r="B65" s="1" t="s">
        <v>13</v>
      </c>
      <c r="C65" s="11"/>
      <c r="D65" s="29">
        <f t="shared" si="7"/>
        <v>0</v>
      </c>
      <c r="E65" s="30">
        <f t="shared" si="8"/>
        <v>0</v>
      </c>
    </row>
    <row r="66" spans="1:6" x14ac:dyDescent="0.25">
      <c r="A66" s="46">
        <v>5</v>
      </c>
      <c r="B66" s="1" t="s">
        <v>14</v>
      </c>
      <c r="C66" s="11"/>
      <c r="D66" s="29">
        <f t="shared" si="7"/>
        <v>0</v>
      </c>
      <c r="E66" s="30">
        <f t="shared" si="8"/>
        <v>0</v>
      </c>
    </row>
    <row r="67" spans="1:6" x14ac:dyDescent="0.25">
      <c r="A67" s="46">
        <v>6</v>
      </c>
      <c r="B67" s="1" t="s">
        <v>15</v>
      </c>
      <c r="C67" s="11"/>
      <c r="D67" s="29">
        <f t="shared" si="7"/>
        <v>0</v>
      </c>
      <c r="E67" s="30">
        <f t="shared" si="8"/>
        <v>0</v>
      </c>
    </row>
    <row r="68" spans="1:6" x14ac:dyDescent="0.25">
      <c r="A68" s="46">
        <v>7</v>
      </c>
      <c r="B68" s="1" t="s">
        <v>16</v>
      </c>
      <c r="C68" s="11"/>
      <c r="D68" s="29">
        <f t="shared" si="7"/>
        <v>0</v>
      </c>
      <c r="E68" s="30">
        <f t="shared" si="8"/>
        <v>0</v>
      </c>
    </row>
    <row r="69" spans="1:6" x14ac:dyDescent="0.25">
      <c r="A69" s="46">
        <v>8</v>
      </c>
      <c r="B69" s="1" t="s">
        <v>17</v>
      </c>
      <c r="C69" s="11"/>
      <c r="D69" s="29">
        <f t="shared" si="7"/>
        <v>0</v>
      </c>
      <c r="E69" s="30">
        <f t="shared" si="8"/>
        <v>0</v>
      </c>
    </row>
    <row r="70" spans="1:6" x14ac:dyDescent="0.25">
      <c r="A70" s="46">
        <v>9</v>
      </c>
      <c r="B70" s="1" t="s">
        <v>18</v>
      </c>
      <c r="C70" s="11"/>
      <c r="D70" s="29">
        <f t="shared" si="7"/>
        <v>0</v>
      </c>
      <c r="E70" s="30">
        <f t="shared" si="8"/>
        <v>0</v>
      </c>
    </row>
    <row r="71" spans="1:6" ht="11.25" customHeight="1" x14ac:dyDescent="0.25">
      <c r="A71" s="46">
        <v>10</v>
      </c>
      <c r="B71" s="1" t="s">
        <v>19</v>
      </c>
      <c r="C71" s="11"/>
      <c r="D71" s="29">
        <f t="shared" si="7"/>
        <v>0</v>
      </c>
      <c r="E71" s="30">
        <f t="shared" si="8"/>
        <v>0</v>
      </c>
    </row>
    <row r="72" spans="1:6" ht="11.25" customHeight="1" x14ac:dyDescent="0.25">
      <c r="A72" s="46" t="s">
        <v>96</v>
      </c>
      <c r="B72" s="1" t="s">
        <v>97</v>
      </c>
      <c r="C72" s="11"/>
      <c r="D72" s="29">
        <f>IF(D44&lt;F44,D44,F44)</f>
        <v>0</v>
      </c>
      <c r="E72" s="52"/>
    </row>
    <row r="73" spans="1:6" x14ac:dyDescent="0.25">
      <c r="A73" s="46" t="s">
        <v>6</v>
      </c>
      <c r="B73" s="1" t="s">
        <v>20</v>
      </c>
      <c r="C73" s="11"/>
      <c r="D73" s="29">
        <f>IF(D45&lt;F45,D45,F45)</f>
        <v>0</v>
      </c>
      <c r="E73" s="30">
        <f>IF(E45&lt;G45,E45,G45)</f>
        <v>0</v>
      </c>
    </row>
    <row r="74" spans="1:6" ht="11.5" thickBot="1" x14ac:dyDescent="0.3">
      <c r="A74" s="10"/>
      <c r="C74" s="11"/>
      <c r="D74" s="29"/>
      <c r="E74" s="30"/>
    </row>
    <row r="75" spans="1:6" x14ac:dyDescent="0.25">
      <c r="A75" s="6" t="s">
        <v>21</v>
      </c>
      <c r="B75" s="9"/>
      <c r="C75" s="9"/>
      <c r="D75" s="26">
        <f t="shared" ref="D75:E75" si="9">SUM(D59:D74)</f>
        <v>0</v>
      </c>
      <c r="E75" s="27">
        <f t="shared" si="9"/>
        <v>0</v>
      </c>
      <c r="F75" s="28"/>
    </row>
    <row r="76" spans="1:6" ht="11.5" thickBot="1" x14ac:dyDescent="0.3">
      <c r="A76" s="25"/>
      <c r="B76" s="14"/>
      <c r="C76" s="14"/>
      <c r="D76" s="35"/>
      <c r="E76" s="36"/>
    </row>
    <row r="79" spans="1:6" x14ac:dyDescent="0.25">
      <c r="A79" s="1" t="s">
        <v>25</v>
      </c>
    </row>
    <row r="80" spans="1:6" x14ac:dyDescent="0.25">
      <c r="A80" s="1" t="s">
        <v>86</v>
      </c>
    </row>
    <row r="81" spans="1:5" x14ac:dyDescent="0.25">
      <c r="A81" s="1" t="s">
        <v>70</v>
      </c>
    </row>
    <row r="82" spans="1:5" ht="11.5" thickBot="1" x14ac:dyDescent="0.3"/>
    <row r="83" spans="1:5" x14ac:dyDescent="0.25">
      <c r="A83" s="6" t="s">
        <v>7</v>
      </c>
      <c r="B83" s="9"/>
      <c r="C83" s="7"/>
      <c r="D83" s="74" t="s">
        <v>8</v>
      </c>
      <c r="E83" s="18"/>
    </row>
    <row r="84" spans="1:5" x14ac:dyDescent="0.25">
      <c r="A84" s="19"/>
      <c r="B84" s="24"/>
      <c r="C84" s="20"/>
      <c r="D84" s="21" t="s">
        <v>9</v>
      </c>
      <c r="E84" s="23" t="s">
        <v>10</v>
      </c>
    </row>
    <row r="85" spans="1:5" x14ac:dyDescent="0.25">
      <c r="A85" s="19"/>
      <c r="B85" s="24"/>
      <c r="C85" s="20"/>
      <c r="D85" s="19"/>
      <c r="E85" s="20"/>
    </row>
    <row r="86" spans="1:5" ht="11.5" thickBot="1" x14ac:dyDescent="0.3">
      <c r="A86" s="25"/>
      <c r="B86" s="14"/>
      <c r="C86" s="15"/>
      <c r="D86" s="25"/>
      <c r="E86" s="15"/>
    </row>
    <row r="87" spans="1:5" x14ac:dyDescent="0.25">
      <c r="A87" s="46" t="s">
        <v>102</v>
      </c>
      <c r="B87" s="1" t="s">
        <v>104</v>
      </c>
      <c r="C87" s="11"/>
      <c r="D87" s="29">
        <f t="shared" ref="D87:D100" si="10">D59*C4</f>
        <v>0</v>
      </c>
      <c r="E87" s="11">
        <f t="shared" ref="E87:E99" si="11">E59*C4</f>
        <v>0</v>
      </c>
    </row>
    <row r="88" spans="1:5" x14ac:dyDescent="0.25">
      <c r="A88" s="46" t="s">
        <v>2</v>
      </c>
      <c r="B88" s="1" t="s">
        <v>94</v>
      </c>
      <c r="C88" s="11"/>
      <c r="D88" s="29">
        <f t="shared" si="10"/>
        <v>0</v>
      </c>
      <c r="E88" s="30">
        <f t="shared" si="11"/>
        <v>0</v>
      </c>
    </row>
    <row r="89" spans="1:5" x14ac:dyDescent="0.25">
      <c r="A89" s="46" t="s">
        <v>103</v>
      </c>
      <c r="B89" s="1" t="s">
        <v>105</v>
      </c>
      <c r="C89" s="11"/>
      <c r="D89" s="29">
        <f t="shared" si="10"/>
        <v>0</v>
      </c>
      <c r="E89" s="30">
        <f t="shared" si="11"/>
        <v>0</v>
      </c>
    </row>
    <row r="90" spans="1:5" x14ac:dyDescent="0.25">
      <c r="A90" s="46" t="s">
        <v>98</v>
      </c>
      <c r="B90" s="1" t="s">
        <v>95</v>
      </c>
      <c r="C90" s="11"/>
      <c r="D90" s="29">
        <f t="shared" si="10"/>
        <v>0</v>
      </c>
      <c r="E90" s="30">
        <f t="shared" si="11"/>
        <v>0</v>
      </c>
    </row>
    <row r="91" spans="1:5" x14ac:dyDescent="0.25">
      <c r="A91" s="46">
        <v>2</v>
      </c>
      <c r="B91" s="1" t="s">
        <v>11</v>
      </c>
      <c r="C91" s="11"/>
      <c r="D91" s="29">
        <f t="shared" si="10"/>
        <v>0</v>
      </c>
      <c r="E91" s="30">
        <f t="shared" si="11"/>
        <v>0</v>
      </c>
    </row>
    <row r="92" spans="1:5" x14ac:dyDescent="0.25">
      <c r="A92" s="46">
        <v>3</v>
      </c>
      <c r="B92" s="1" t="s">
        <v>12</v>
      </c>
      <c r="C92" s="11"/>
      <c r="D92" s="29">
        <f t="shared" si="10"/>
        <v>0</v>
      </c>
      <c r="E92" s="30">
        <f t="shared" si="11"/>
        <v>0</v>
      </c>
    </row>
    <row r="93" spans="1:5" x14ac:dyDescent="0.25">
      <c r="A93" s="46">
        <v>4</v>
      </c>
      <c r="B93" s="1" t="s">
        <v>13</v>
      </c>
      <c r="C93" s="11"/>
      <c r="D93" s="29">
        <f t="shared" si="10"/>
        <v>0</v>
      </c>
      <c r="E93" s="30">
        <f t="shared" si="11"/>
        <v>0</v>
      </c>
    </row>
    <row r="94" spans="1:5" x14ac:dyDescent="0.25">
      <c r="A94" s="46">
        <v>5</v>
      </c>
      <c r="B94" s="1" t="s">
        <v>14</v>
      </c>
      <c r="C94" s="11"/>
      <c r="D94" s="29">
        <f t="shared" si="10"/>
        <v>0</v>
      </c>
      <c r="E94" s="30">
        <f t="shared" si="11"/>
        <v>0</v>
      </c>
    </row>
    <row r="95" spans="1:5" x14ac:dyDescent="0.25">
      <c r="A95" s="46">
        <v>6</v>
      </c>
      <c r="B95" s="1" t="s">
        <v>15</v>
      </c>
      <c r="C95" s="11"/>
      <c r="D95" s="29">
        <f t="shared" si="10"/>
        <v>0</v>
      </c>
      <c r="E95" s="30">
        <f t="shared" si="11"/>
        <v>0</v>
      </c>
    </row>
    <row r="96" spans="1:5" x14ac:dyDescent="0.25">
      <c r="A96" s="46">
        <v>7</v>
      </c>
      <c r="B96" s="1" t="s">
        <v>16</v>
      </c>
      <c r="C96" s="11"/>
      <c r="D96" s="29">
        <f t="shared" si="10"/>
        <v>0</v>
      </c>
      <c r="E96" s="30">
        <f t="shared" si="11"/>
        <v>0</v>
      </c>
    </row>
    <row r="97" spans="1:8" x14ac:dyDescent="0.25">
      <c r="A97" s="46">
        <v>8</v>
      </c>
      <c r="B97" s="1" t="s">
        <v>17</v>
      </c>
      <c r="C97" s="11"/>
      <c r="D97" s="29">
        <f t="shared" si="10"/>
        <v>0</v>
      </c>
      <c r="E97" s="30">
        <f t="shared" si="11"/>
        <v>0</v>
      </c>
    </row>
    <row r="98" spans="1:8" x14ac:dyDescent="0.25">
      <c r="A98" s="46">
        <v>9</v>
      </c>
      <c r="B98" s="1" t="s">
        <v>18</v>
      </c>
      <c r="C98" s="11"/>
      <c r="D98" s="29">
        <f t="shared" si="10"/>
        <v>0</v>
      </c>
      <c r="E98" s="30">
        <f t="shared" si="11"/>
        <v>0</v>
      </c>
    </row>
    <row r="99" spans="1:8" x14ac:dyDescent="0.25">
      <c r="A99" s="46">
        <v>10</v>
      </c>
      <c r="B99" s="1" t="s">
        <v>19</v>
      </c>
      <c r="C99" s="11"/>
      <c r="D99" s="29">
        <f t="shared" si="10"/>
        <v>0</v>
      </c>
      <c r="E99" s="30">
        <f t="shared" si="11"/>
        <v>0</v>
      </c>
    </row>
    <row r="100" spans="1:8" x14ac:dyDescent="0.25">
      <c r="A100" s="46" t="s">
        <v>96</v>
      </c>
      <c r="B100" s="1" t="s">
        <v>97</v>
      </c>
      <c r="C100" s="11"/>
      <c r="D100" s="29">
        <f t="shared" si="10"/>
        <v>0</v>
      </c>
      <c r="E100" s="52"/>
    </row>
    <row r="101" spans="1:8" x14ac:dyDescent="0.25">
      <c r="A101" s="46" t="s">
        <v>6</v>
      </c>
      <c r="B101" s="1" t="s">
        <v>20</v>
      </c>
      <c r="C101" s="11"/>
      <c r="D101" s="29">
        <f>D73*C20</f>
        <v>0</v>
      </c>
      <c r="E101" s="30">
        <f>E73*C20</f>
        <v>0</v>
      </c>
    </row>
    <row r="102" spans="1:8" ht="12.75" customHeight="1" thickBot="1" x14ac:dyDescent="0.3">
      <c r="A102" s="25"/>
      <c r="B102" s="14"/>
      <c r="C102" s="15"/>
      <c r="D102" s="10"/>
      <c r="E102" s="11"/>
    </row>
    <row r="103" spans="1:8" x14ac:dyDescent="0.25">
      <c r="A103" s="6" t="s">
        <v>21</v>
      </c>
      <c r="B103" s="9"/>
      <c r="C103" s="9"/>
      <c r="D103" s="26">
        <f t="shared" ref="D103:E103" si="12">SUM(D87:D102)</f>
        <v>0</v>
      </c>
      <c r="E103" s="27">
        <f t="shared" si="12"/>
        <v>0</v>
      </c>
      <c r="F103" s="28"/>
    </row>
    <row r="104" spans="1:8" ht="11.5" thickBot="1" x14ac:dyDescent="0.3">
      <c r="A104" s="25"/>
      <c r="B104" s="14"/>
      <c r="C104" s="14"/>
      <c r="D104" s="14"/>
      <c r="E104" s="15"/>
    </row>
    <row r="105" spans="1:8" x14ac:dyDescent="0.25">
      <c r="A105" s="6" t="s">
        <v>99</v>
      </c>
      <c r="B105" s="9"/>
      <c r="C105" s="9"/>
      <c r="D105" s="26">
        <f>D92+D93+D95+D87+D88+D89+D90</f>
        <v>0</v>
      </c>
      <c r="E105" s="27">
        <f>E92+E93+E95+E87+E88+E89+E90</f>
        <v>0</v>
      </c>
    </row>
    <row r="106" spans="1:8" ht="11.5" thickBot="1" x14ac:dyDescent="0.3">
      <c r="A106" s="25" t="s">
        <v>22</v>
      </c>
      <c r="B106" s="14"/>
      <c r="C106" s="14"/>
      <c r="D106" s="35">
        <f t="shared" ref="D106:E106" si="13">D103-D105</f>
        <v>0</v>
      </c>
      <c r="E106" s="36">
        <f t="shared" si="13"/>
        <v>0</v>
      </c>
    </row>
    <row r="107" spans="1:8" x14ac:dyDescent="0.25">
      <c r="H107" s="28"/>
    </row>
    <row r="108" spans="1:8" x14ac:dyDescent="0.25">
      <c r="A108" s="1" t="s">
        <v>112</v>
      </c>
    </row>
    <row r="109" spans="1:8" ht="11.5" thickBot="1" x14ac:dyDescent="0.3"/>
    <row r="110" spans="1:8" ht="24.75" customHeight="1" thickBot="1" x14ac:dyDescent="0.3">
      <c r="D110" s="88" t="s">
        <v>113</v>
      </c>
      <c r="E110" s="89"/>
      <c r="F110" s="86" t="str">
        <f>MID(C1,1,4)-1&amp;"/"&amp;MID(C1,3,2)&amp;" FUNDED WCVs"</f>
        <v>2024/25 FUNDED WCVs</v>
      </c>
      <c r="G110" s="87"/>
    </row>
    <row r="111" spans="1:8" x14ac:dyDescent="0.25">
      <c r="A111" s="6" t="s">
        <v>7</v>
      </c>
      <c r="B111" s="9"/>
      <c r="C111" s="7"/>
      <c r="D111" s="74" t="s">
        <v>8</v>
      </c>
      <c r="E111" s="18"/>
      <c r="F111" s="16" t="s">
        <v>8</v>
      </c>
      <c r="G111" s="18"/>
    </row>
    <row r="112" spans="1:8" x14ac:dyDescent="0.25">
      <c r="A112" s="19"/>
      <c r="B112" s="24"/>
      <c r="C112" s="20"/>
      <c r="D112" s="21" t="s">
        <v>9</v>
      </c>
      <c r="E112" s="23" t="s">
        <v>10</v>
      </c>
      <c r="F112" s="21" t="s">
        <v>9</v>
      </c>
      <c r="G112" s="23" t="s">
        <v>10</v>
      </c>
    </row>
    <row r="113" spans="1:7" x14ac:dyDescent="0.25">
      <c r="A113" s="19"/>
      <c r="B113" s="24"/>
      <c r="C113" s="20"/>
      <c r="D113" s="19"/>
      <c r="E113" s="20"/>
      <c r="F113" s="19"/>
      <c r="G113" s="20"/>
    </row>
    <row r="114" spans="1:7" ht="11.5" thickBot="1" x14ac:dyDescent="0.3">
      <c r="A114" s="25"/>
      <c r="B114" s="14"/>
      <c r="C114" s="15"/>
      <c r="D114" s="25"/>
      <c r="E114" s="15"/>
      <c r="F114" s="25"/>
      <c r="G114" s="15"/>
    </row>
    <row r="115" spans="1:7" x14ac:dyDescent="0.25">
      <c r="A115" s="46" t="s">
        <v>102</v>
      </c>
      <c r="B115" s="1" t="s">
        <v>104</v>
      </c>
      <c r="C115" s="11"/>
      <c r="D115" s="29">
        <f t="shared" ref="D115:D128" si="14">D31*C4</f>
        <v>0</v>
      </c>
      <c r="E115" s="11">
        <f t="shared" ref="E115:E127" si="15">E31*C4</f>
        <v>0</v>
      </c>
      <c r="F115" s="28">
        <f t="shared" ref="F115:F128" si="16">F31*C4</f>
        <v>0</v>
      </c>
      <c r="G115" s="30">
        <f t="shared" ref="G115:G127" si="17">G31*C4</f>
        <v>0</v>
      </c>
    </row>
    <row r="116" spans="1:7" x14ac:dyDescent="0.25">
      <c r="A116" s="46" t="s">
        <v>2</v>
      </c>
      <c r="B116" s="1" t="s">
        <v>94</v>
      </c>
      <c r="C116" s="11"/>
      <c r="D116" s="29">
        <f t="shared" si="14"/>
        <v>0</v>
      </c>
      <c r="E116" s="30">
        <f t="shared" si="15"/>
        <v>0</v>
      </c>
      <c r="F116" s="28">
        <f t="shared" si="16"/>
        <v>0</v>
      </c>
      <c r="G116" s="30">
        <f t="shared" si="17"/>
        <v>0</v>
      </c>
    </row>
    <row r="117" spans="1:7" x14ac:dyDescent="0.25">
      <c r="A117" s="46" t="s">
        <v>103</v>
      </c>
      <c r="B117" s="1" t="s">
        <v>105</v>
      </c>
      <c r="C117" s="11"/>
      <c r="D117" s="29">
        <f t="shared" si="14"/>
        <v>0</v>
      </c>
      <c r="E117" s="30">
        <f t="shared" si="15"/>
        <v>0</v>
      </c>
      <c r="F117" s="29">
        <f t="shared" si="16"/>
        <v>0</v>
      </c>
      <c r="G117" s="30">
        <f t="shared" si="17"/>
        <v>0</v>
      </c>
    </row>
    <row r="118" spans="1:7" x14ac:dyDescent="0.25">
      <c r="A118" s="46" t="s">
        <v>98</v>
      </c>
      <c r="B118" s="1" t="s">
        <v>95</v>
      </c>
      <c r="C118" s="11"/>
      <c r="D118" s="29">
        <f t="shared" si="14"/>
        <v>0</v>
      </c>
      <c r="E118" s="30">
        <f t="shared" si="15"/>
        <v>0</v>
      </c>
      <c r="F118" s="29">
        <f t="shared" si="16"/>
        <v>0</v>
      </c>
      <c r="G118" s="30">
        <f t="shared" si="17"/>
        <v>0</v>
      </c>
    </row>
    <row r="119" spans="1:7" x14ac:dyDescent="0.25">
      <c r="A119" s="46">
        <v>2</v>
      </c>
      <c r="B119" s="1" t="s">
        <v>11</v>
      </c>
      <c r="C119" s="11"/>
      <c r="D119" s="29">
        <f t="shared" si="14"/>
        <v>0</v>
      </c>
      <c r="E119" s="30">
        <f t="shared" si="15"/>
        <v>0</v>
      </c>
      <c r="F119" s="28">
        <f t="shared" si="16"/>
        <v>0</v>
      </c>
      <c r="G119" s="30">
        <f t="shared" si="17"/>
        <v>0</v>
      </c>
    </row>
    <row r="120" spans="1:7" x14ac:dyDescent="0.25">
      <c r="A120" s="46">
        <v>3</v>
      </c>
      <c r="B120" s="1" t="s">
        <v>12</v>
      </c>
      <c r="C120" s="11"/>
      <c r="D120" s="29">
        <f t="shared" si="14"/>
        <v>0</v>
      </c>
      <c r="E120" s="30">
        <f t="shared" si="15"/>
        <v>0</v>
      </c>
      <c r="F120" s="29">
        <f t="shared" si="16"/>
        <v>0</v>
      </c>
      <c r="G120" s="30">
        <f t="shared" si="17"/>
        <v>0</v>
      </c>
    </row>
    <row r="121" spans="1:7" x14ac:dyDescent="0.25">
      <c r="A121" s="46">
        <v>4</v>
      </c>
      <c r="B121" s="1" t="s">
        <v>13</v>
      </c>
      <c r="C121" s="11"/>
      <c r="D121" s="29">
        <f t="shared" si="14"/>
        <v>0</v>
      </c>
      <c r="E121" s="30">
        <f t="shared" si="15"/>
        <v>0</v>
      </c>
      <c r="F121" s="29">
        <f t="shared" si="16"/>
        <v>0</v>
      </c>
      <c r="G121" s="30">
        <f t="shared" si="17"/>
        <v>0</v>
      </c>
    </row>
    <row r="122" spans="1:7" x14ac:dyDescent="0.25">
      <c r="A122" s="46">
        <v>5</v>
      </c>
      <c r="B122" s="1" t="s">
        <v>14</v>
      </c>
      <c r="C122" s="11"/>
      <c r="D122" s="29">
        <f t="shared" si="14"/>
        <v>0</v>
      </c>
      <c r="E122" s="30">
        <f t="shared" si="15"/>
        <v>0</v>
      </c>
      <c r="F122" s="29">
        <f t="shared" si="16"/>
        <v>0</v>
      </c>
      <c r="G122" s="30">
        <f t="shared" si="17"/>
        <v>0</v>
      </c>
    </row>
    <row r="123" spans="1:7" x14ac:dyDescent="0.25">
      <c r="A123" s="46">
        <v>6</v>
      </c>
      <c r="B123" s="1" t="s">
        <v>15</v>
      </c>
      <c r="C123" s="11"/>
      <c r="D123" s="29">
        <f t="shared" si="14"/>
        <v>0</v>
      </c>
      <c r="E123" s="30">
        <f t="shared" si="15"/>
        <v>0</v>
      </c>
      <c r="F123" s="29">
        <f t="shared" si="16"/>
        <v>0</v>
      </c>
      <c r="G123" s="30">
        <f t="shared" si="17"/>
        <v>0</v>
      </c>
    </row>
    <row r="124" spans="1:7" x14ac:dyDescent="0.25">
      <c r="A124" s="46">
        <v>7</v>
      </c>
      <c r="B124" s="1" t="s">
        <v>16</v>
      </c>
      <c r="C124" s="11"/>
      <c r="D124" s="29">
        <f t="shared" si="14"/>
        <v>0</v>
      </c>
      <c r="E124" s="30">
        <f t="shared" si="15"/>
        <v>0</v>
      </c>
      <c r="F124" s="29">
        <f t="shared" si="16"/>
        <v>0</v>
      </c>
      <c r="G124" s="30">
        <f t="shared" si="17"/>
        <v>0</v>
      </c>
    </row>
    <row r="125" spans="1:7" x14ac:dyDescent="0.25">
      <c r="A125" s="46">
        <v>8</v>
      </c>
      <c r="B125" s="1" t="s">
        <v>17</v>
      </c>
      <c r="C125" s="11"/>
      <c r="D125" s="29">
        <f t="shared" si="14"/>
        <v>0</v>
      </c>
      <c r="E125" s="30">
        <f t="shared" si="15"/>
        <v>0</v>
      </c>
      <c r="F125" s="29">
        <f t="shared" si="16"/>
        <v>0</v>
      </c>
      <c r="G125" s="30">
        <f t="shared" si="17"/>
        <v>0</v>
      </c>
    </row>
    <row r="126" spans="1:7" x14ac:dyDescent="0.25">
      <c r="A126" s="46">
        <v>9</v>
      </c>
      <c r="B126" s="1" t="s">
        <v>18</v>
      </c>
      <c r="C126" s="11"/>
      <c r="D126" s="29">
        <f t="shared" si="14"/>
        <v>0</v>
      </c>
      <c r="E126" s="30">
        <f t="shared" si="15"/>
        <v>0</v>
      </c>
      <c r="F126" s="29">
        <f t="shared" si="16"/>
        <v>0</v>
      </c>
      <c r="G126" s="30">
        <f t="shared" si="17"/>
        <v>0</v>
      </c>
    </row>
    <row r="127" spans="1:7" x14ac:dyDescent="0.25">
      <c r="A127" s="46">
        <v>10</v>
      </c>
      <c r="B127" s="1" t="s">
        <v>19</v>
      </c>
      <c r="C127" s="11"/>
      <c r="D127" s="29">
        <f t="shared" si="14"/>
        <v>0</v>
      </c>
      <c r="E127" s="30">
        <f t="shared" si="15"/>
        <v>0</v>
      </c>
      <c r="F127" s="29">
        <f t="shared" si="16"/>
        <v>0</v>
      </c>
      <c r="G127" s="30">
        <f t="shared" si="17"/>
        <v>0</v>
      </c>
    </row>
    <row r="128" spans="1:7" x14ac:dyDescent="0.25">
      <c r="A128" s="46" t="s">
        <v>96</v>
      </c>
      <c r="B128" s="1" t="s">
        <v>97</v>
      </c>
      <c r="C128" s="11"/>
      <c r="D128" s="29">
        <f t="shared" si="14"/>
        <v>0</v>
      </c>
      <c r="E128" s="52"/>
      <c r="F128" s="29">
        <f t="shared" si="16"/>
        <v>0</v>
      </c>
      <c r="G128" s="52"/>
    </row>
    <row r="129" spans="1:11" x14ac:dyDescent="0.25">
      <c r="A129" s="46" t="s">
        <v>6</v>
      </c>
      <c r="B129" s="1" t="s">
        <v>20</v>
      </c>
      <c r="C129" s="11"/>
      <c r="D129" s="29">
        <f>D45*C20</f>
        <v>0</v>
      </c>
      <c r="E129" s="30">
        <f>E45*C20</f>
        <v>0</v>
      </c>
      <c r="F129" s="29">
        <f>F45*C20</f>
        <v>0</v>
      </c>
      <c r="G129" s="30">
        <f>G45*C20</f>
        <v>0</v>
      </c>
    </row>
    <row r="130" spans="1:11" ht="11.5" thickBot="1" x14ac:dyDescent="0.3">
      <c r="A130" s="25"/>
      <c r="B130" s="14"/>
      <c r="C130" s="15"/>
      <c r="D130" s="37"/>
      <c r="E130" s="36"/>
      <c r="F130" s="37"/>
      <c r="G130" s="36"/>
      <c r="H130" s="1" t="s">
        <v>26</v>
      </c>
    </row>
    <row r="131" spans="1:11" x14ac:dyDescent="0.25">
      <c r="A131" s="6" t="s">
        <v>21</v>
      </c>
      <c r="B131" s="9"/>
      <c r="C131" s="9"/>
      <c r="D131" s="26">
        <f t="shared" ref="D131:G131" si="18">SUM(D115:D130)</f>
        <v>0</v>
      </c>
      <c r="E131" s="26">
        <f t="shared" si="18"/>
        <v>0</v>
      </c>
      <c r="F131" s="26">
        <f t="shared" si="18"/>
        <v>0</v>
      </c>
      <c r="G131" s="27">
        <f t="shared" si="18"/>
        <v>0</v>
      </c>
      <c r="H131" s="28">
        <f>SUM(F131:G131)</f>
        <v>0</v>
      </c>
    </row>
    <row r="132" spans="1:11" ht="11.5" thickBot="1" x14ac:dyDescent="0.3">
      <c r="A132" s="25"/>
      <c r="B132" s="14"/>
      <c r="C132" s="14"/>
      <c r="D132" s="35"/>
      <c r="E132" s="35"/>
      <c r="F132" s="35"/>
      <c r="G132" s="36"/>
      <c r="H132" s="28"/>
    </row>
    <row r="133" spans="1:11" x14ac:dyDescent="0.25">
      <c r="A133" s="6" t="s">
        <v>99</v>
      </c>
      <c r="B133" s="9"/>
      <c r="C133" s="9"/>
      <c r="D133" s="26">
        <f>D120+D121+D123+D115+D116+D117+D118</f>
        <v>0</v>
      </c>
      <c r="E133" s="26">
        <f>E120+E121+E123+E115+E116+E117+E118</f>
        <v>0</v>
      </c>
      <c r="F133" s="26">
        <f>F120+F121+F123+F115+F116+F117+F118</f>
        <v>0</v>
      </c>
      <c r="G133" s="27">
        <f>G120+G121+G123+G115+G116+G117+G118</f>
        <v>0</v>
      </c>
      <c r="H133" s="28"/>
    </row>
    <row r="134" spans="1:11" ht="11.5" thickBot="1" x14ac:dyDescent="0.3">
      <c r="A134" s="25" t="s">
        <v>22</v>
      </c>
      <c r="B134" s="14"/>
      <c r="C134" s="14"/>
      <c r="D134" s="35">
        <f t="shared" ref="D134:G134" si="19">D131-D133</f>
        <v>0</v>
      </c>
      <c r="E134" s="35">
        <f t="shared" si="19"/>
        <v>0</v>
      </c>
      <c r="F134" s="35">
        <f t="shared" si="19"/>
        <v>0</v>
      </c>
      <c r="G134" s="36">
        <f t="shared" si="19"/>
        <v>0</v>
      </c>
    </row>
    <row r="135" spans="1:11" x14ac:dyDescent="0.25">
      <c r="A135" s="9" t="s">
        <v>88</v>
      </c>
      <c r="B135" s="9"/>
      <c r="C135" s="7"/>
      <c r="D135" s="6"/>
      <c r="E135" s="9"/>
      <c r="F135" s="9"/>
      <c r="G135" s="6"/>
      <c r="H135" s="9"/>
      <c r="I135" s="9"/>
      <c r="J135" s="9"/>
      <c r="K135" s="9"/>
    </row>
    <row r="137" spans="1:11" x14ac:dyDescent="0.25">
      <c r="A137" s="1" t="s">
        <v>87</v>
      </c>
    </row>
    <row r="138" spans="1:11" x14ac:dyDescent="0.25">
      <c r="A138" s="1" t="s">
        <v>107</v>
      </c>
    </row>
    <row r="139" spans="1:11" x14ac:dyDescent="0.25">
      <c r="A139" s="1" t="s">
        <v>115</v>
      </c>
    </row>
    <row r="140" spans="1:11" x14ac:dyDescent="0.25">
      <c r="A140" s="1" t="s">
        <v>71</v>
      </c>
    </row>
    <row r="141" spans="1:11" ht="11.5" thickBot="1" x14ac:dyDescent="0.3"/>
    <row r="142" spans="1:11" ht="13.5" customHeight="1" thickBot="1" x14ac:dyDescent="0.3">
      <c r="D142" s="70" t="s">
        <v>72</v>
      </c>
      <c r="E142" s="71"/>
      <c r="F142" s="70" t="s">
        <v>73</v>
      </c>
      <c r="G142" s="71"/>
    </row>
    <row r="143" spans="1:11" x14ac:dyDescent="0.25">
      <c r="A143" s="6" t="s">
        <v>7</v>
      </c>
      <c r="B143" s="9"/>
      <c r="C143" s="7"/>
      <c r="D143" s="74" t="s">
        <v>8</v>
      </c>
      <c r="E143" s="18"/>
      <c r="F143" s="74" t="s">
        <v>8</v>
      </c>
      <c r="G143" s="18"/>
    </row>
    <row r="144" spans="1:11" x14ac:dyDescent="0.25">
      <c r="A144" s="19"/>
      <c r="B144" s="24"/>
      <c r="C144" s="20"/>
      <c r="D144" s="21" t="s">
        <v>9</v>
      </c>
      <c r="E144" s="23" t="s">
        <v>10</v>
      </c>
      <c r="F144" s="21" t="s">
        <v>9</v>
      </c>
      <c r="G144" s="23" t="s">
        <v>10</v>
      </c>
    </row>
    <row r="145" spans="1:8" x14ac:dyDescent="0.25">
      <c r="A145" s="19"/>
      <c r="B145" s="24"/>
      <c r="C145" s="20"/>
      <c r="D145" s="19"/>
      <c r="E145" s="20"/>
      <c r="F145" s="19"/>
      <c r="G145" s="20"/>
    </row>
    <row r="146" spans="1:8" ht="11.5" thickBot="1" x14ac:dyDescent="0.3">
      <c r="A146" s="25"/>
      <c r="B146" s="14"/>
      <c r="C146" s="15"/>
      <c r="D146" s="25"/>
      <c r="E146" s="15"/>
      <c r="F146" s="25"/>
      <c r="G146" s="15"/>
    </row>
    <row r="147" spans="1:8" x14ac:dyDescent="0.25">
      <c r="A147" s="46" t="s">
        <v>102</v>
      </c>
      <c r="B147" s="1" t="s">
        <v>104</v>
      </c>
      <c r="C147" s="11"/>
      <c r="D147" s="29">
        <f t="shared" ref="D147:D159" si="20">IF(D87&lt;F115,F115-D87,0)</f>
        <v>0</v>
      </c>
      <c r="E147" s="30">
        <f t="shared" ref="E147:E159" si="21">IF(E87&lt;G115,G115-E87,0)</f>
        <v>0</v>
      </c>
      <c r="F147" s="29">
        <f t="shared" ref="F147:F159" si="22">IF(D115&gt;D87,D115-D87,0)</f>
        <v>0</v>
      </c>
      <c r="G147" s="30">
        <f t="shared" ref="G147:G159" si="23">IF(E115&gt;E87,E115-E87,0)</f>
        <v>0</v>
      </c>
    </row>
    <row r="148" spans="1:8" x14ac:dyDescent="0.25">
      <c r="A148" s="46" t="s">
        <v>2</v>
      </c>
      <c r="B148" s="1" t="s">
        <v>94</v>
      </c>
      <c r="C148" s="11"/>
      <c r="D148" s="29">
        <f t="shared" si="20"/>
        <v>0</v>
      </c>
      <c r="E148" s="30">
        <f t="shared" si="21"/>
        <v>0</v>
      </c>
      <c r="F148" s="29">
        <f t="shared" si="22"/>
        <v>0</v>
      </c>
      <c r="G148" s="30">
        <f t="shared" si="23"/>
        <v>0</v>
      </c>
    </row>
    <row r="149" spans="1:8" x14ac:dyDescent="0.25">
      <c r="A149" s="46" t="s">
        <v>103</v>
      </c>
      <c r="B149" s="1" t="s">
        <v>105</v>
      </c>
      <c r="C149" s="11"/>
      <c r="D149" s="29">
        <f t="shared" si="20"/>
        <v>0</v>
      </c>
      <c r="E149" s="30">
        <f t="shared" si="21"/>
        <v>0</v>
      </c>
      <c r="F149" s="29">
        <f t="shared" si="22"/>
        <v>0</v>
      </c>
      <c r="G149" s="30">
        <f t="shared" si="23"/>
        <v>0</v>
      </c>
    </row>
    <row r="150" spans="1:8" x14ac:dyDescent="0.25">
      <c r="A150" s="46" t="s">
        <v>98</v>
      </c>
      <c r="B150" s="1" t="s">
        <v>95</v>
      </c>
      <c r="C150" s="11"/>
      <c r="D150" s="29">
        <f t="shared" si="20"/>
        <v>0</v>
      </c>
      <c r="E150" s="30">
        <f t="shared" si="21"/>
        <v>0</v>
      </c>
      <c r="F150" s="29">
        <f t="shared" si="22"/>
        <v>0</v>
      </c>
      <c r="G150" s="30">
        <f t="shared" si="23"/>
        <v>0</v>
      </c>
    </row>
    <row r="151" spans="1:8" x14ac:dyDescent="0.25">
      <c r="A151" s="46">
        <v>2</v>
      </c>
      <c r="B151" s="1" t="s">
        <v>11</v>
      </c>
      <c r="C151" s="11"/>
      <c r="D151" s="29">
        <f t="shared" si="20"/>
        <v>0</v>
      </c>
      <c r="E151" s="30">
        <f t="shared" si="21"/>
        <v>0</v>
      </c>
      <c r="F151" s="29">
        <f t="shared" si="22"/>
        <v>0</v>
      </c>
      <c r="G151" s="30">
        <f t="shared" si="23"/>
        <v>0</v>
      </c>
      <c r="H151" s="28"/>
    </row>
    <row r="152" spans="1:8" x14ac:dyDescent="0.25">
      <c r="A152" s="46">
        <v>3</v>
      </c>
      <c r="B152" s="1" t="s">
        <v>12</v>
      </c>
      <c r="C152" s="11"/>
      <c r="D152" s="29">
        <f t="shared" si="20"/>
        <v>0</v>
      </c>
      <c r="E152" s="30">
        <f t="shared" si="21"/>
        <v>0</v>
      </c>
      <c r="F152" s="29">
        <f t="shared" si="22"/>
        <v>0</v>
      </c>
      <c r="G152" s="30">
        <f t="shared" si="23"/>
        <v>0</v>
      </c>
      <c r="H152" s="28"/>
    </row>
    <row r="153" spans="1:8" x14ac:dyDescent="0.25">
      <c r="A153" s="46">
        <v>4</v>
      </c>
      <c r="B153" s="1" t="s">
        <v>13</v>
      </c>
      <c r="C153" s="11"/>
      <c r="D153" s="29">
        <f t="shared" si="20"/>
        <v>0</v>
      </c>
      <c r="E153" s="30">
        <f t="shared" si="21"/>
        <v>0</v>
      </c>
      <c r="F153" s="29">
        <f t="shared" si="22"/>
        <v>0</v>
      </c>
      <c r="G153" s="30">
        <f t="shared" si="23"/>
        <v>0</v>
      </c>
      <c r="H153" s="28"/>
    </row>
    <row r="154" spans="1:8" x14ac:dyDescent="0.25">
      <c r="A154" s="46">
        <v>5</v>
      </c>
      <c r="B154" s="1" t="s">
        <v>14</v>
      </c>
      <c r="C154" s="11"/>
      <c r="D154" s="29">
        <f t="shared" si="20"/>
        <v>0</v>
      </c>
      <c r="E154" s="30">
        <f t="shared" si="21"/>
        <v>0</v>
      </c>
      <c r="F154" s="29">
        <f t="shared" si="22"/>
        <v>0</v>
      </c>
      <c r="G154" s="30">
        <f t="shared" si="23"/>
        <v>0</v>
      </c>
      <c r="H154" s="28"/>
    </row>
    <row r="155" spans="1:8" x14ac:dyDescent="0.25">
      <c r="A155" s="46">
        <v>6</v>
      </c>
      <c r="B155" s="1" t="s">
        <v>15</v>
      </c>
      <c r="C155" s="11"/>
      <c r="D155" s="29">
        <f t="shared" si="20"/>
        <v>0</v>
      </c>
      <c r="E155" s="30">
        <f t="shared" si="21"/>
        <v>0</v>
      </c>
      <c r="F155" s="29">
        <f t="shared" si="22"/>
        <v>0</v>
      </c>
      <c r="G155" s="30">
        <f t="shared" si="23"/>
        <v>0</v>
      </c>
      <c r="H155" s="28"/>
    </row>
    <row r="156" spans="1:8" x14ac:dyDescent="0.25">
      <c r="A156" s="46">
        <v>7</v>
      </c>
      <c r="B156" s="1" t="s">
        <v>16</v>
      </c>
      <c r="C156" s="11"/>
      <c r="D156" s="29">
        <f t="shared" si="20"/>
        <v>0</v>
      </c>
      <c r="E156" s="30">
        <f t="shared" si="21"/>
        <v>0</v>
      </c>
      <c r="F156" s="29">
        <f t="shared" si="22"/>
        <v>0</v>
      </c>
      <c r="G156" s="30">
        <f t="shared" si="23"/>
        <v>0</v>
      </c>
      <c r="H156" s="28"/>
    </row>
    <row r="157" spans="1:8" x14ac:dyDescent="0.25">
      <c r="A157" s="46">
        <v>8</v>
      </c>
      <c r="B157" s="1" t="s">
        <v>17</v>
      </c>
      <c r="C157" s="11"/>
      <c r="D157" s="29">
        <f t="shared" si="20"/>
        <v>0</v>
      </c>
      <c r="E157" s="30">
        <f t="shared" si="21"/>
        <v>0</v>
      </c>
      <c r="F157" s="29">
        <f t="shared" si="22"/>
        <v>0</v>
      </c>
      <c r="G157" s="30">
        <f t="shared" si="23"/>
        <v>0</v>
      </c>
      <c r="H157" s="28"/>
    </row>
    <row r="158" spans="1:8" x14ac:dyDescent="0.25">
      <c r="A158" s="46">
        <v>9</v>
      </c>
      <c r="B158" s="1" t="s">
        <v>18</v>
      </c>
      <c r="C158" s="11"/>
      <c r="D158" s="29">
        <f t="shared" si="20"/>
        <v>0</v>
      </c>
      <c r="E158" s="30">
        <f t="shared" si="21"/>
        <v>0</v>
      </c>
      <c r="F158" s="29">
        <f t="shared" si="22"/>
        <v>0</v>
      </c>
      <c r="G158" s="30">
        <f t="shared" si="23"/>
        <v>0</v>
      </c>
      <c r="H158" s="28"/>
    </row>
    <row r="159" spans="1:8" x14ac:dyDescent="0.25">
      <c r="A159" s="46">
        <v>10</v>
      </c>
      <c r="B159" s="1" t="s">
        <v>19</v>
      </c>
      <c r="C159" s="11"/>
      <c r="D159" s="29">
        <f t="shared" si="20"/>
        <v>0</v>
      </c>
      <c r="E159" s="30">
        <f t="shared" si="21"/>
        <v>0</v>
      </c>
      <c r="F159" s="29">
        <f t="shared" si="22"/>
        <v>0</v>
      </c>
      <c r="G159" s="30">
        <f t="shared" si="23"/>
        <v>0</v>
      </c>
      <c r="H159" s="28"/>
    </row>
    <row r="160" spans="1:8" x14ac:dyDescent="0.25">
      <c r="A160" s="46" t="s">
        <v>96</v>
      </c>
      <c r="B160" s="1" t="s">
        <v>97</v>
      </c>
      <c r="C160" s="11"/>
      <c r="D160" s="29">
        <f>IF(D100&lt;F128,F128-D100,0)</f>
        <v>0</v>
      </c>
      <c r="E160" s="52"/>
      <c r="F160" s="29">
        <f>IF(D128&gt;D100,D128-D100,0)</f>
        <v>0</v>
      </c>
      <c r="G160" s="52"/>
      <c r="H160" s="28"/>
    </row>
    <row r="161" spans="1:13" x14ac:dyDescent="0.25">
      <c r="A161" s="46" t="s">
        <v>6</v>
      </c>
      <c r="B161" s="1" t="s">
        <v>20</v>
      </c>
      <c r="C161" s="11"/>
      <c r="D161" s="29">
        <f>IF(D101&lt;F129,F129-D101,0)</f>
        <v>0</v>
      </c>
      <c r="E161" s="30">
        <f>IF(E101&lt;G129,G129-E101,0)</f>
        <v>0</v>
      </c>
      <c r="F161" s="29">
        <f>IF(D129&gt;D101,D129-D101,0)</f>
        <v>0</v>
      </c>
      <c r="G161" s="30">
        <f>IF(E129&gt;E101,E129-E101,0)</f>
        <v>0</v>
      </c>
      <c r="H161" s="28"/>
    </row>
    <row r="162" spans="1:13" ht="11.5" thickBot="1" x14ac:dyDescent="0.3">
      <c r="A162" s="25"/>
      <c r="B162" s="14"/>
      <c r="C162" s="15"/>
      <c r="D162" s="37"/>
      <c r="E162" s="36"/>
      <c r="F162" s="37"/>
      <c r="G162" s="36"/>
      <c r="H162" s="28"/>
    </row>
    <row r="163" spans="1:13" x14ac:dyDescent="0.25">
      <c r="A163" s="6" t="s">
        <v>21</v>
      </c>
      <c r="B163" s="9"/>
      <c r="C163" s="9"/>
      <c r="D163" s="26">
        <f t="shared" ref="D163:G163" si="24">SUM(D147:D162)</f>
        <v>0</v>
      </c>
      <c r="E163" s="26">
        <f t="shared" si="24"/>
        <v>0</v>
      </c>
      <c r="F163" s="26">
        <f t="shared" si="24"/>
        <v>0</v>
      </c>
      <c r="G163" s="27">
        <f t="shared" si="24"/>
        <v>0</v>
      </c>
      <c r="H163" s="28"/>
    </row>
    <row r="164" spans="1:13" ht="11.5" thickBot="1" x14ac:dyDescent="0.3">
      <c r="A164" s="25"/>
      <c r="B164" s="14"/>
      <c r="C164" s="14"/>
      <c r="D164" s="35"/>
      <c r="E164" s="35"/>
      <c r="F164" s="35"/>
      <c r="G164" s="36"/>
      <c r="H164" s="28"/>
    </row>
    <row r="165" spans="1:13" x14ac:dyDescent="0.25">
      <c r="A165" s="6" t="s">
        <v>99</v>
      </c>
      <c r="B165" s="9"/>
      <c r="C165" s="9"/>
      <c r="D165" s="26">
        <f>D152+D153+D155+D147+D148+D149+D150</f>
        <v>0</v>
      </c>
      <c r="E165" s="26">
        <f>E152+E153+E155+E147+E148+E149+E150</f>
        <v>0</v>
      </c>
      <c r="F165" s="26">
        <f>F152+F153+F155+F147+F148+F149+F150</f>
        <v>0</v>
      </c>
      <c r="G165" s="27">
        <f>G152+G153+G155+G147+G148+G149+G150</f>
        <v>0</v>
      </c>
      <c r="H165" s="28"/>
      <c r="I165" s="28"/>
    </row>
    <row r="166" spans="1:13" ht="11.5" thickBot="1" x14ac:dyDescent="0.3">
      <c r="A166" s="25" t="s">
        <v>22</v>
      </c>
      <c r="B166" s="14"/>
      <c r="C166" s="14"/>
      <c r="D166" s="35">
        <f t="shared" ref="D166:G166" si="25">D163-D165</f>
        <v>0</v>
      </c>
      <c r="E166" s="35">
        <f t="shared" si="25"/>
        <v>0</v>
      </c>
      <c r="F166" s="35">
        <f t="shared" si="25"/>
        <v>0</v>
      </c>
      <c r="G166" s="36">
        <f t="shared" si="25"/>
        <v>0</v>
      </c>
      <c r="H166" s="28"/>
    </row>
    <row r="167" spans="1:13" x14ac:dyDescent="0.25">
      <c r="D167" s="28"/>
      <c r="E167" s="28"/>
      <c r="F167" s="28"/>
      <c r="G167" s="28"/>
      <c r="H167" s="28"/>
      <c r="I167" s="28"/>
      <c r="J167" s="28"/>
      <c r="K167" s="28"/>
      <c r="L167" s="28"/>
    </row>
    <row r="168" spans="1:13" x14ac:dyDescent="0.25">
      <c r="D168" s="28"/>
      <c r="E168" s="28"/>
      <c r="F168" s="28"/>
      <c r="G168" s="28"/>
      <c r="H168" s="28"/>
      <c r="I168" s="28"/>
      <c r="J168" s="28"/>
      <c r="K168" s="28"/>
      <c r="L168" s="28"/>
      <c r="M168" s="28"/>
    </row>
    <row r="169" spans="1:13" x14ac:dyDescent="0.25">
      <c r="A169" s="1" t="s">
        <v>27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spans="1:13" x14ac:dyDescent="0.25">
      <c r="A170" s="1" t="s">
        <v>74</v>
      </c>
      <c r="D170" s="28"/>
      <c r="E170" s="28"/>
      <c r="F170" s="28"/>
      <c r="G170" s="28"/>
      <c r="H170" s="28"/>
      <c r="I170" s="28"/>
      <c r="J170" s="28"/>
      <c r="K170" s="28"/>
      <c r="L170" s="28"/>
      <c r="M170" s="28"/>
    </row>
    <row r="171" spans="1:13" ht="11.5" thickBot="1" x14ac:dyDescent="0.3">
      <c r="D171" s="28"/>
      <c r="E171" s="28"/>
      <c r="F171" s="28"/>
      <c r="G171" s="28"/>
      <c r="H171" s="28"/>
      <c r="I171" s="28"/>
      <c r="J171" s="28"/>
      <c r="K171" s="28"/>
      <c r="L171" s="28"/>
      <c r="M171" s="28"/>
    </row>
    <row r="172" spans="1:13" x14ac:dyDescent="0.25">
      <c r="A172" s="6"/>
      <c r="B172" s="9"/>
      <c r="C172" s="9"/>
      <c r="D172" s="38" t="s">
        <v>28</v>
      </c>
      <c r="E172" s="27" t="s">
        <v>29</v>
      </c>
      <c r="F172" s="28"/>
      <c r="G172" s="28"/>
      <c r="H172" s="28"/>
      <c r="I172" s="28"/>
      <c r="J172" s="28"/>
      <c r="K172" s="28"/>
      <c r="L172" s="28"/>
      <c r="M172" s="28"/>
    </row>
    <row r="173" spans="1:13" x14ac:dyDescent="0.25">
      <c r="A173" s="10" t="s">
        <v>92</v>
      </c>
      <c r="D173" s="39"/>
      <c r="E173" s="30"/>
      <c r="F173" s="28"/>
      <c r="G173" s="28"/>
      <c r="H173" s="28"/>
      <c r="I173" s="28"/>
      <c r="J173" s="28"/>
      <c r="K173" s="28"/>
      <c r="L173" s="28"/>
      <c r="M173" s="28"/>
    </row>
    <row r="174" spans="1:13" x14ac:dyDescent="0.25">
      <c r="A174" s="10" t="s">
        <v>93</v>
      </c>
      <c r="D174" s="39">
        <f>D163+E163</f>
        <v>0</v>
      </c>
      <c r="E174" s="30">
        <f>F163+G163</f>
        <v>0</v>
      </c>
      <c r="F174" s="28"/>
      <c r="G174" s="28"/>
      <c r="H174" s="28"/>
      <c r="I174" s="28"/>
      <c r="J174" s="28"/>
      <c r="K174" s="28"/>
      <c r="L174" s="28"/>
      <c r="M174" s="28"/>
    </row>
    <row r="175" spans="1:13" x14ac:dyDescent="0.25">
      <c r="A175" s="10"/>
      <c r="D175" s="39"/>
      <c r="E175" s="30"/>
    </row>
    <row r="176" spans="1:13" x14ac:dyDescent="0.25">
      <c r="A176" s="10"/>
      <c r="D176" s="39"/>
      <c r="E176" s="30"/>
    </row>
    <row r="177" spans="1:5" ht="11.5" thickBot="1" x14ac:dyDescent="0.3">
      <c r="A177" s="25"/>
      <c r="B177" s="14"/>
      <c r="C177" s="14"/>
      <c r="D177" s="40">
        <f>SUM(D173:D174)</f>
        <v>0</v>
      </c>
      <c r="E177" s="36">
        <f>SUM(E173:E174)</f>
        <v>0</v>
      </c>
    </row>
    <row r="179" spans="1:5" x14ac:dyDescent="0.25">
      <c r="A179" s="1" t="s">
        <v>30</v>
      </c>
    </row>
    <row r="180" spans="1:5" x14ac:dyDescent="0.25">
      <c r="A180" s="1" t="s">
        <v>31</v>
      </c>
    </row>
    <row r="181" spans="1:5" x14ac:dyDescent="0.25">
      <c r="A181" s="1" t="s">
        <v>75</v>
      </c>
    </row>
    <row r="182" spans="1:5" x14ac:dyDescent="0.25">
      <c r="A182" s="1" t="s">
        <v>76</v>
      </c>
    </row>
    <row r="183" spans="1:5" x14ac:dyDescent="0.25">
      <c r="A183" s="1" t="s">
        <v>32</v>
      </c>
    </row>
    <row r="184" spans="1:5" ht="11.5" thickBot="1" x14ac:dyDescent="0.3"/>
    <row r="185" spans="1:5" ht="13.5" customHeight="1" thickBot="1" x14ac:dyDescent="0.3">
      <c r="D185" s="70" t="s">
        <v>33</v>
      </c>
      <c r="E185" s="71"/>
    </row>
    <row r="186" spans="1:5" x14ac:dyDescent="0.25">
      <c r="A186" s="6" t="s">
        <v>7</v>
      </c>
      <c r="B186" s="9"/>
      <c r="C186" s="7"/>
      <c r="D186" s="74" t="s">
        <v>8</v>
      </c>
      <c r="E186" s="18"/>
    </row>
    <row r="187" spans="1:5" x14ac:dyDescent="0.25">
      <c r="A187" s="19"/>
      <c r="B187" s="24"/>
      <c r="C187" s="20"/>
      <c r="D187" s="21" t="s">
        <v>9</v>
      </c>
      <c r="E187" s="23" t="s">
        <v>10</v>
      </c>
    </row>
    <row r="188" spans="1:5" x14ac:dyDescent="0.25">
      <c r="A188" s="19"/>
      <c r="B188" s="24"/>
      <c r="C188" s="20"/>
      <c r="D188" s="19"/>
      <c r="E188" s="20"/>
    </row>
    <row r="189" spans="1:5" ht="11.5" thickBot="1" x14ac:dyDescent="0.3">
      <c r="A189" s="25"/>
      <c r="B189" s="14"/>
      <c r="C189" s="15"/>
      <c r="D189" s="10"/>
      <c r="E189" s="11"/>
    </row>
    <row r="190" spans="1:5" x14ac:dyDescent="0.25">
      <c r="A190" s="46" t="s">
        <v>102</v>
      </c>
      <c r="B190" s="1" t="s">
        <v>104</v>
      </c>
      <c r="C190" s="11"/>
      <c r="D190" s="84">
        <f>IF($E$174=0,0,$D$174*F147/$E$174)</f>
        <v>0</v>
      </c>
      <c r="E190" s="27">
        <f t="shared" ref="E190:E202" si="26">IF($E$174=0,0,$D$174*G147/$E$174)</f>
        <v>0</v>
      </c>
    </row>
    <row r="191" spans="1:5" x14ac:dyDescent="0.25">
      <c r="A191" s="46" t="s">
        <v>2</v>
      </c>
      <c r="B191" s="1" t="s">
        <v>94</v>
      </c>
      <c r="C191" s="11"/>
      <c r="D191" s="29">
        <f>IF($E$174=0,0,$D$174*F148/$E$174)</f>
        <v>0</v>
      </c>
      <c r="E191" s="30">
        <f t="shared" si="26"/>
        <v>0</v>
      </c>
    </row>
    <row r="192" spans="1:5" x14ac:dyDescent="0.25">
      <c r="A192" s="46" t="s">
        <v>103</v>
      </c>
      <c r="B192" s="1" t="s">
        <v>105</v>
      </c>
      <c r="C192" s="11"/>
      <c r="D192" s="29">
        <f t="shared" ref="D192:D204" si="27">IF($E$174=0,0,$D$174*F149/$E$174)</f>
        <v>0</v>
      </c>
      <c r="E192" s="30">
        <f t="shared" si="26"/>
        <v>0</v>
      </c>
    </row>
    <row r="193" spans="1:6" x14ac:dyDescent="0.25">
      <c r="A193" s="46" t="s">
        <v>98</v>
      </c>
      <c r="B193" s="1" t="s">
        <v>95</v>
      </c>
      <c r="C193" s="11"/>
      <c r="D193" s="29">
        <f t="shared" si="27"/>
        <v>0</v>
      </c>
      <c r="E193" s="30">
        <f t="shared" si="26"/>
        <v>0</v>
      </c>
    </row>
    <row r="194" spans="1:6" x14ac:dyDescent="0.25">
      <c r="A194" s="46">
        <v>2</v>
      </c>
      <c r="B194" s="1" t="s">
        <v>11</v>
      </c>
      <c r="C194" s="11"/>
      <c r="D194" s="29">
        <f t="shared" si="27"/>
        <v>0</v>
      </c>
      <c r="E194" s="30">
        <f t="shared" si="26"/>
        <v>0</v>
      </c>
    </row>
    <row r="195" spans="1:6" x14ac:dyDescent="0.25">
      <c r="A195" s="46">
        <v>3</v>
      </c>
      <c r="B195" s="1" t="s">
        <v>12</v>
      </c>
      <c r="C195" s="11"/>
      <c r="D195" s="29">
        <f t="shared" si="27"/>
        <v>0</v>
      </c>
      <c r="E195" s="30">
        <f t="shared" si="26"/>
        <v>0</v>
      </c>
    </row>
    <row r="196" spans="1:6" x14ac:dyDescent="0.25">
      <c r="A196" s="46">
        <v>4</v>
      </c>
      <c r="B196" s="1" t="s">
        <v>13</v>
      </c>
      <c r="C196" s="11"/>
      <c r="D196" s="29">
        <f t="shared" si="27"/>
        <v>0</v>
      </c>
      <c r="E196" s="30">
        <f t="shared" si="26"/>
        <v>0</v>
      </c>
    </row>
    <row r="197" spans="1:6" x14ac:dyDescent="0.25">
      <c r="A197" s="46">
        <v>5</v>
      </c>
      <c r="B197" s="1" t="s">
        <v>14</v>
      </c>
      <c r="C197" s="11"/>
      <c r="D197" s="29">
        <f t="shared" si="27"/>
        <v>0</v>
      </c>
      <c r="E197" s="30">
        <f t="shared" si="26"/>
        <v>0</v>
      </c>
    </row>
    <row r="198" spans="1:6" x14ac:dyDescent="0.25">
      <c r="A198" s="46">
        <v>6</v>
      </c>
      <c r="B198" s="1" t="s">
        <v>15</v>
      </c>
      <c r="C198" s="11"/>
      <c r="D198" s="29">
        <f t="shared" si="27"/>
        <v>0</v>
      </c>
      <c r="E198" s="30">
        <f t="shared" si="26"/>
        <v>0</v>
      </c>
    </row>
    <row r="199" spans="1:6" x14ac:dyDescent="0.25">
      <c r="A199" s="46">
        <v>7</v>
      </c>
      <c r="B199" s="1" t="s">
        <v>16</v>
      </c>
      <c r="C199" s="11"/>
      <c r="D199" s="29">
        <f t="shared" si="27"/>
        <v>0</v>
      </c>
      <c r="E199" s="30">
        <f t="shared" si="26"/>
        <v>0</v>
      </c>
    </row>
    <row r="200" spans="1:6" x14ac:dyDescent="0.25">
      <c r="A200" s="46">
        <v>8</v>
      </c>
      <c r="B200" s="1" t="s">
        <v>17</v>
      </c>
      <c r="C200" s="11"/>
      <c r="D200" s="29">
        <f t="shared" si="27"/>
        <v>0</v>
      </c>
      <c r="E200" s="30">
        <f t="shared" si="26"/>
        <v>0</v>
      </c>
    </row>
    <row r="201" spans="1:6" x14ac:dyDescent="0.25">
      <c r="A201" s="46">
        <v>9</v>
      </c>
      <c r="B201" s="1" t="s">
        <v>18</v>
      </c>
      <c r="C201" s="11"/>
      <c r="D201" s="29">
        <f t="shared" si="27"/>
        <v>0</v>
      </c>
      <c r="E201" s="30">
        <f t="shared" si="26"/>
        <v>0</v>
      </c>
    </row>
    <row r="202" spans="1:6" x14ac:dyDescent="0.25">
      <c r="A202" s="46">
        <v>10</v>
      </c>
      <c r="B202" s="1" t="s">
        <v>19</v>
      </c>
      <c r="C202" s="11"/>
      <c r="D202" s="29">
        <f t="shared" si="27"/>
        <v>0</v>
      </c>
      <c r="E202" s="30">
        <f t="shared" si="26"/>
        <v>0</v>
      </c>
    </row>
    <row r="203" spans="1:6" x14ac:dyDescent="0.25">
      <c r="A203" s="46" t="s">
        <v>96</v>
      </c>
      <c r="B203" s="1" t="s">
        <v>97</v>
      </c>
      <c r="C203" s="11"/>
      <c r="D203" s="29">
        <f t="shared" si="27"/>
        <v>0</v>
      </c>
      <c r="E203" s="52"/>
    </row>
    <row r="204" spans="1:6" x14ac:dyDescent="0.25">
      <c r="A204" s="46" t="s">
        <v>6</v>
      </c>
      <c r="B204" s="1" t="s">
        <v>20</v>
      </c>
      <c r="C204" s="11"/>
      <c r="D204" s="29">
        <f t="shared" si="27"/>
        <v>0</v>
      </c>
      <c r="E204" s="30">
        <f>IF($E$174=0,0,$D$174*G161/$E$174)</f>
        <v>0</v>
      </c>
    </row>
    <row r="205" spans="1:6" ht="11.5" thickBot="1" x14ac:dyDescent="0.3">
      <c r="A205" s="25"/>
      <c r="B205" s="14"/>
      <c r="C205" s="15"/>
      <c r="D205" s="25"/>
      <c r="E205" s="15"/>
    </row>
    <row r="206" spans="1:6" x14ac:dyDescent="0.25">
      <c r="A206" s="6" t="s">
        <v>21</v>
      </c>
      <c r="B206" s="9"/>
      <c r="C206" s="9"/>
      <c r="D206" s="26">
        <f t="shared" ref="D206:E206" si="28">SUM(D190:D205)</f>
        <v>0</v>
      </c>
      <c r="E206" s="27">
        <f t="shared" si="28"/>
        <v>0</v>
      </c>
      <c r="F206" s="28"/>
    </row>
    <row r="207" spans="1:6" ht="11.5" thickBot="1" x14ac:dyDescent="0.3">
      <c r="A207" s="25"/>
      <c r="B207" s="14"/>
      <c r="C207" s="14"/>
      <c r="D207" s="35"/>
      <c r="E207" s="36"/>
    </row>
    <row r="208" spans="1:6" x14ac:dyDescent="0.25">
      <c r="A208" s="6" t="s">
        <v>99</v>
      </c>
      <c r="B208" s="9"/>
      <c r="C208" s="9"/>
      <c r="D208" s="26">
        <f>D195+D196+D198+D190++D191+D192+D193</f>
        <v>0</v>
      </c>
      <c r="E208" s="27">
        <f>E195+E196+E198+E190++E191+E192+E193</f>
        <v>0</v>
      </c>
    </row>
    <row r="209" spans="1:9" ht="11.5" thickBot="1" x14ac:dyDescent="0.3">
      <c r="A209" s="25" t="s">
        <v>22</v>
      </c>
      <c r="B209" s="14"/>
      <c r="C209" s="14"/>
      <c r="D209" s="35">
        <f t="shared" ref="D209:E209" si="29">D206-D208</f>
        <v>0</v>
      </c>
      <c r="E209" s="36">
        <f t="shared" si="29"/>
        <v>0</v>
      </c>
    </row>
    <row r="210" spans="1:9" x14ac:dyDescent="0.25">
      <c r="D210" s="28"/>
      <c r="E210" s="28"/>
      <c r="F210" s="28"/>
    </row>
    <row r="211" spans="1:9" x14ac:dyDescent="0.25">
      <c r="A211" s="1" t="s">
        <v>34</v>
      </c>
      <c r="D211" s="28">
        <f>D206</f>
        <v>0</v>
      </c>
      <c r="E211" s="28"/>
      <c r="F211" s="28"/>
      <c r="G211" s="28"/>
    </row>
    <row r="212" spans="1:9" x14ac:dyDescent="0.25">
      <c r="A212" s="1" t="s">
        <v>35</v>
      </c>
      <c r="D212" s="28">
        <f>E206</f>
        <v>0</v>
      </c>
      <c r="E212" s="28"/>
      <c r="F212" s="28"/>
      <c r="G212" s="28"/>
    </row>
    <row r="213" spans="1:9" x14ac:dyDescent="0.25">
      <c r="D213" s="28"/>
      <c r="E213" s="28"/>
      <c r="F213" s="28"/>
      <c r="G213" s="28"/>
    </row>
    <row r="214" spans="1:9" x14ac:dyDescent="0.25">
      <c r="D214" s="28"/>
    </row>
    <row r="216" spans="1:9" x14ac:dyDescent="0.25">
      <c r="A216" s="1" t="s">
        <v>36</v>
      </c>
    </row>
    <row r="217" spans="1:9" x14ac:dyDescent="0.25">
      <c r="A217" s="1" t="s">
        <v>77</v>
      </c>
    </row>
    <row r="218" spans="1:9" x14ac:dyDescent="0.25">
      <c r="A218" s="1" t="s">
        <v>78</v>
      </c>
    </row>
    <row r="219" spans="1:9" x14ac:dyDescent="0.25">
      <c r="A219" s="1" t="s">
        <v>37</v>
      </c>
    </row>
    <row r="220" spans="1:9" x14ac:dyDescent="0.25">
      <c r="A220" s="1" t="s">
        <v>79</v>
      </c>
      <c r="I220" s="1" t="s">
        <v>38</v>
      </c>
    </row>
    <row r="221" spans="1:9" ht="11.5" thickBot="1" x14ac:dyDescent="0.3"/>
    <row r="222" spans="1:9" ht="13.5" customHeight="1" thickBot="1" x14ac:dyDescent="0.3">
      <c r="D222" s="70" t="s">
        <v>39</v>
      </c>
      <c r="E222" s="71"/>
      <c r="F222" s="70" t="s">
        <v>40</v>
      </c>
      <c r="G222" s="71"/>
    </row>
    <row r="223" spans="1:9" x14ac:dyDescent="0.25">
      <c r="A223" s="6" t="s">
        <v>7</v>
      </c>
      <c r="B223" s="9"/>
      <c r="C223" s="7"/>
      <c r="D223" s="74" t="s">
        <v>8</v>
      </c>
      <c r="E223" s="18"/>
      <c r="F223" s="74" t="s">
        <v>8</v>
      </c>
      <c r="G223" s="18"/>
    </row>
    <row r="224" spans="1:9" x14ac:dyDescent="0.25">
      <c r="A224" s="19"/>
      <c r="B224" s="24"/>
      <c r="C224" s="20"/>
      <c r="D224" s="21" t="s">
        <v>9</v>
      </c>
      <c r="E224" s="23" t="s">
        <v>10</v>
      </c>
      <c r="F224" s="21" t="s">
        <v>9</v>
      </c>
      <c r="G224" s="23" t="s">
        <v>10</v>
      </c>
    </row>
    <row r="225" spans="1:7" x14ac:dyDescent="0.25">
      <c r="A225" s="19"/>
      <c r="B225" s="24"/>
      <c r="C225" s="20"/>
      <c r="D225" s="19"/>
      <c r="E225" s="20"/>
      <c r="F225" s="19"/>
      <c r="G225" s="20"/>
    </row>
    <row r="226" spans="1:7" ht="11.5" thickBot="1" x14ac:dyDescent="0.3">
      <c r="A226" s="25"/>
      <c r="B226" s="14"/>
      <c r="C226" s="15"/>
      <c r="D226" s="25"/>
      <c r="E226" s="15"/>
      <c r="F226" s="25"/>
      <c r="G226" s="15"/>
    </row>
    <row r="227" spans="1:7" x14ac:dyDescent="0.25">
      <c r="A227" s="46" t="s">
        <v>102</v>
      </c>
      <c r="B227" s="1" t="s">
        <v>104</v>
      </c>
      <c r="C227" s="11"/>
      <c r="D227" s="29">
        <f t="shared" ref="D227:E239" si="30">IF(AND(D190&gt;D115-D87,D115-D87&gt;=0),D115-D87,D190)</f>
        <v>0</v>
      </c>
      <c r="E227" s="30">
        <f t="shared" si="30"/>
        <v>0</v>
      </c>
      <c r="F227" s="29">
        <f t="shared" ref="F227:F239" si="31">D227+D87</f>
        <v>0</v>
      </c>
      <c r="G227" s="30">
        <f t="shared" ref="G227:G239" si="32">E227+E87</f>
        <v>0</v>
      </c>
    </row>
    <row r="228" spans="1:7" x14ac:dyDescent="0.25">
      <c r="A228" s="46" t="s">
        <v>2</v>
      </c>
      <c r="B228" s="1" t="s">
        <v>94</v>
      </c>
      <c r="C228" s="11"/>
      <c r="D228" s="29">
        <f t="shared" si="30"/>
        <v>0</v>
      </c>
      <c r="E228" s="30">
        <f t="shared" si="30"/>
        <v>0</v>
      </c>
      <c r="F228" s="29">
        <f t="shared" si="31"/>
        <v>0</v>
      </c>
      <c r="G228" s="30">
        <f t="shared" si="32"/>
        <v>0</v>
      </c>
    </row>
    <row r="229" spans="1:7" x14ac:dyDescent="0.25">
      <c r="A229" s="46" t="s">
        <v>103</v>
      </c>
      <c r="B229" s="1" t="s">
        <v>105</v>
      </c>
      <c r="C229" s="11"/>
      <c r="D229" s="29">
        <f t="shared" si="30"/>
        <v>0</v>
      </c>
      <c r="E229" s="30">
        <f t="shared" si="30"/>
        <v>0</v>
      </c>
      <c r="F229" s="29">
        <f t="shared" si="31"/>
        <v>0</v>
      </c>
      <c r="G229" s="30">
        <f t="shared" si="32"/>
        <v>0</v>
      </c>
    </row>
    <row r="230" spans="1:7" x14ac:dyDescent="0.25">
      <c r="A230" s="46" t="s">
        <v>98</v>
      </c>
      <c r="B230" s="1" t="s">
        <v>95</v>
      </c>
      <c r="C230" s="11"/>
      <c r="D230" s="29">
        <f t="shared" si="30"/>
        <v>0</v>
      </c>
      <c r="E230" s="30">
        <f t="shared" si="30"/>
        <v>0</v>
      </c>
      <c r="F230" s="29">
        <f t="shared" si="31"/>
        <v>0</v>
      </c>
      <c r="G230" s="30">
        <f t="shared" si="32"/>
        <v>0</v>
      </c>
    </row>
    <row r="231" spans="1:7" x14ac:dyDescent="0.25">
      <c r="A231" s="46">
        <v>2</v>
      </c>
      <c r="B231" s="1" t="s">
        <v>11</v>
      </c>
      <c r="C231" s="11"/>
      <c r="D231" s="29">
        <f t="shared" si="30"/>
        <v>0</v>
      </c>
      <c r="E231" s="30">
        <f t="shared" si="30"/>
        <v>0</v>
      </c>
      <c r="F231" s="29">
        <f t="shared" si="31"/>
        <v>0</v>
      </c>
      <c r="G231" s="30">
        <f t="shared" si="32"/>
        <v>0</v>
      </c>
    </row>
    <row r="232" spans="1:7" x14ac:dyDescent="0.25">
      <c r="A232" s="46">
        <v>3</v>
      </c>
      <c r="B232" s="1" t="s">
        <v>12</v>
      </c>
      <c r="C232" s="11"/>
      <c r="D232" s="29">
        <f t="shared" si="30"/>
        <v>0</v>
      </c>
      <c r="E232" s="30">
        <f t="shared" si="30"/>
        <v>0</v>
      </c>
      <c r="F232" s="29">
        <f t="shared" si="31"/>
        <v>0</v>
      </c>
      <c r="G232" s="30">
        <f t="shared" si="32"/>
        <v>0</v>
      </c>
    </row>
    <row r="233" spans="1:7" x14ac:dyDescent="0.25">
      <c r="A233" s="46">
        <v>4</v>
      </c>
      <c r="B233" s="1" t="s">
        <v>13</v>
      </c>
      <c r="C233" s="11"/>
      <c r="D233" s="29">
        <f t="shared" si="30"/>
        <v>0</v>
      </c>
      <c r="E233" s="30">
        <f t="shared" si="30"/>
        <v>0</v>
      </c>
      <c r="F233" s="29">
        <f t="shared" si="31"/>
        <v>0</v>
      </c>
      <c r="G233" s="30">
        <f t="shared" si="32"/>
        <v>0</v>
      </c>
    </row>
    <row r="234" spans="1:7" x14ac:dyDescent="0.25">
      <c r="A234" s="46">
        <v>5</v>
      </c>
      <c r="B234" s="1" t="s">
        <v>14</v>
      </c>
      <c r="C234" s="11"/>
      <c r="D234" s="29">
        <f t="shared" si="30"/>
        <v>0</v>
      </c>
      <c r="E234" s="30">
        <f t="shared" si="30"/>
        <v>0</v>
      </c>
      <c r="F234" s="29">
        <f t="shared" si="31"/>
        <v>0</v>
      </c>
      <c r="G234" s="30">
        <f t="shared" si="32"/>
        <v>0</v>
      </c>
    </row>
    <row r="235" spans="1:7" x14ac:dyDescent="0.25">
      <c r="A235" s="46">
        <v>6</v>
      </c>
      <c r="B235" s="1" t="s">
        <v>15</v>
      </c>
      <c r="C235" s="11"/>
      <c r="D235" s="29">
        <f t="shared" si="30"/>
        <v>0</v>
      </c>
      <c r="E235" s="30">
        <f t="shared" si="30"/>
        <v>0</v>
      </c>
      <c r="F235" s="29">
        <f t="shared" si="31"/>
        <v>0</v>
      </c>
      <c r="G235" s="30">
        <f t="shared" si="32"/>
        <v>0</v>
      </c>
    </row>
    <row r="236" spans="1:7" x14ac:dyDescent="0.25">
      <c r="A236" s="46">
        <v>7</v>
      </c>
      <c r="B236" s="1" t="s">
        <v>16</v>
      </c>
      <c r="C236" s="11"/>
      <c r="D236" s="29">
        <f t="shared" si="30"/>
        <v>0</v>
      </c>
      <c r="E236" s="30">
        <f t="shared" si="30"/>
        <v>0</v>
      </c>
      <c r="F236" s="29">
        <f t="shared" si="31"/>
        <v>0</v>
      </c>
      <c r="G236" s="30">
        <f t="shared" si="32"/>
        <v>0</v>
      </c>
    </row>
    <row r="237" spans="1:7" x14ac:dyDescent="0.25">
      <c r="A237" s="46">
        <v>8</v>
      </c>
      <c r="B237" s="1" t="s">
        <v>17</v>
      </c>
      <c r="C237" s="11"/>
      <c r="D237" s="29">
        <f t="shared" si="30"/>
        <v>0</v>
      </c>
      <c r="E237" s="30">
        <f t="shared" si="30"/>
        <v>0</v>
      </c>
      <c r="F237" s="29">
        <f t="shared" si="31"/>
        <v>0</v>
      </c>
      <c r="G237" s="30">
        <f t="shared" si="32"/>
        <v>0</v>
      </c>
    </row>
    <row r="238" spans="1:7" x14ac:dyDescent="0.25">
      <c r="A238" s="46">
        <v>9</v>
      </c>
      <c r="B238" s="1" t="s">
        <v>18</v>
      </c>
      <c r="C238" s="11"/>
      <c r="D238" s="29">
        <f t="shared" si="30"/>
        <v>0</v>
      </c>
      <c r="E238" s="30">
        <f t="shared" si="30"/>
        <v>0</v>
      </c>
      <c r="F238" s="29">
        <f t="shared" si="31"/>
        <v>0</v>
      </c>
      <c r="G238" s="30">
        <f t="shared" si="32"/>
        <v>0</v>
      </c>
    </row>
    <row r="239" spans="1:7" x14ac:dyDescent="0.25">
      <c r="A239" s="46">
        <v>10</v>
      </c>
      <c r="B239" s="1" t="s">
        <v>19</v>
      </c>
      <c r="C239" s="11"/>
      <c r="D239" s="29">
        <f t="shared" si="30"/>
        <v>0</v>
      </c>
      <c r="E239" s="30">
        <f t="shared" si="30"/>
        <v>0</v>
      </c>
      <c r="F239" s="29">
        <f t="shared" si="31"/>
        <v>0</v>
      </c>
      <c r="G239" s="30">
        <f t="shared" si="32"/>
        <v>0</v>
      </c>
    </row>
    <row r="240" spans="1:7" x14ac:dyDescent="0.25">
      <c r="A240" s="46" t="s">
        <v>96</v>
      </c>
      <c r="B240" s="1" t="s">
        <v>97</v>
      </c>
      <c r="C240" s="11"/>
      <c r="D240" s="29">
        <f>IF(AND(D203&gt;D128-D100,D128-D100&gt;=0),D128-D100,D203)</f>
        <v>0</v>
      </c>
      <c r="E240" s="52"/>
      <c r="F240" s="29">
        <f>D240+D100</f>
        <v>0</v>
      </c>
      <c r="G240" s="52"/>
    </row>
    <row r="241" spans="1:8" x14ac:dyDescent="0.25">
      <c r="A241" s="46" t="s">
        <v>6</v>
      </c>
      <c r="B241" s="1" t="s">
        <v>20</v>
      </c>
      <c r="C241" s="11"/>
      <c r="D241" s="29">
        <f>IF(AND(D204&gt;D129-D101,D129-D101&gt;=0),D129-D101,D204)</f>
        <v>0</v>
      </c>
      <c r="E241" s="30">
        <f>IF(AND(E204&gt;E129-E101,E129-E101&gt;=0),E129-E101,E204)</f>
        <v>0</v>
      </c>
      <c r="F241" s="29">
        <f>D241+D101</f>
        <v>0</v>
      </c>
      <c r="G241" s="30">
        <f>E241+E101</f>
        <v>0</v>
      </c>
    </row>
    <row r="242" spans="1:8" ht="11.5" thickBot="1" x14ac:dyDescent="0.3">
      <c r="A242" s="25"/>
      <c r="B242" s="14"/>
      <c r="C242" s="15"/>
      <c r="D242" s="25"/>
      <c r="E242" s="15"/>
      <c r="F242" s="25"/>
      <c r="G242" s="15"/>
    </row>
    <row r="243" spans="1:8" x14ac:dyDescent="0.25">
      <c r="A243" s="6" t="s">
        <v>21</v>
      </c>
      <c r="B243" s="9"/>
      <c r="C243" s="9"/>
      <c r="D243" s="26">
        <f t="shared" ref="D243:G243" si="33">SUM(D227:D242)</f>
        <v>0</v>
      </c>
      <c r="E243" s="26">
        <f t="shared" si="33"/>
        <v>0</v>
      </c>
      <c r="F243" s="26">
        <f t="shared" si="33"/>
        <v>0</v>
      </c>
      <c r="G243" s="27">
        <f t="shared" si="33"/>
        <v>0</v>
      </c>
      <c r="H243" s="28"/>
    </row>
    <row r="244" spans="1:8" ht="11.5" thickBot="1" x14ac:dyDescent="0.3">
      <c r="A244" s="25"/>
      <c r="B244" s="14"/>
      <c r="C244" s="14"/>
      <c r="D244" s="35"/>
      <c r="E244" s="35"/>
      <c r="F244" s="35"/>
      <c r="G244" s="36"/>
    </row>
    <row r="245" spans="1:8" x14ac:dyDescent="0.25">
      <c r="A245" s="6" t="s">
        <v>99</v>
      </c>
      <c r="B245" s="9"/>
      <c r="C245" s="9"/>
      <c r="D245" s="26">
        <f>D232+D233+D235+D227+D228+D229+D230</f>
        <v>0</v>
      </c>
      <c r="E245" s="26">
        <f>E232+E233+E235+E227+E228+E229+E230</f>
        <v>0</v>
      </c>
      <c r="F245" s="26">
        <f>F232+F233+F235+F227+F228+F229+F230</f>
        <v>0</v>
      </c>
      <c r="G245" s="27">
        <f>G232+G233+G235+G227+G228+G229+G230</f>
        <v>0</v>
      </c>
    </row>
    <row r="246" spans="1:8" ht="11.5" thickBot="1" x14ac:dyDescent="0.3">
      <c r="A246" s="25" t="s">
        <v>22</v>
      </c>
      <c r="B246" s="14"/>
      <c r="C246" s="14"/>
      <c r="D246" s="35">
        <f t="shared" ref="D246:G246" si="34">D243-D245</f>
        <v>0</v>
      </c>
      <c r="E246" s="35">
        <f t="shared" si="34"/>
        <v>0</v>
      </c>
      <c r="F246" s="35">
        <f t="shared" si="34"/>
        <v>0</v>
      </c>
      <c r="G246" s="36">
        <f t="shared" si="34"/>
        <v>0</v>
      </c>
    </row>
    <row r="250" spans="1:8" x14ac:dyDescent="0.25">
      <c r="A250" s="1" t="s">
        <v>41</v>
      </c>
    </row>
    <row r="251" spans="1:8" x14ac:dyDescent="0.25">
      <c r="A251" s="1" t="s">
        <v>42</v>
      </c>
    </row>
    <row r="252" spans="1:8" x14ac:dyDescent="0.25">
      <c r="A252" s="1" t="s">
        <v>43</v>
      </c>
    </row>
    <row r="253" spans="1:8" ht="11.5" thickBot="1" x14ac:dyDescent="0.3"/>
    <row r="254" spans="1:8" x14ac:dyDescent="0.25">
      <c r="A254" s="6" t="s">
        <v>7</v>
      </c>
      <c r="B254" s="9"/>
      <c r="C254" s="7"/>
      <c r="D254" s="74" t="s">
        <v>8</v>
      </c>
      <c r="E254" s="18"/>
    </row>
    <row r="255" spans="1:8" x14ac:dyDescent="0.25">
      <c r="A255" s="19"/>
      <c r="B255" s="24"/>
      <c r="C255" s="20"/>
      <c r="D255" s="21" t="s">
        <v>9</v>
      </c>
      <c r="E255" s="23" t="s">
        <v>10</v>
      </c>
    </row>
    <row r="256" spans="1:8" x14ac:dyDescent="0.25">
      <c r="A256" s="19"/>
      <c r="B256" s="24"/>
      <c r="C256" s="20"/>
      <c r="D256" s="19"/>
      <c r="E256" s="20"/>
    </row>
    <row r="257" spans="1:5" ht="11.5" thickBot="1" x14ac:dyDescent="0.3">
      <c r="A257" s="25"/>
      <c r="B257" s="14"/>
      <c r="C257" s="15"/>
      <c r="D257" s="25"/>
      <c r="E257" s="15"/>
    </row>
    <row r="258" spans="1:5" x14ac:dyDescent="0.25">
      <c r="A258" s="46" t="s">
        <v>102</v>
      </c>
      <c r="B258" s="1" t="s">
        <v>104</v>
      </c>
      <c r="C258" s="11"/>
      <c r="D258" s="29">
        <f t="shared" ref="D258:E270" si="35">D190-D227</f>
        <v>0</v>
      </c>
      <c r="E258" s="30">
        <f t="shared" si="35"/>
        <v>0</v>
      </c>
    </row>
    <row r="259" spans="1:5" x14ac:dyDescent="0.25">
      <c r="A259" s="46" t="s">
        <v>2</v>
      </c>
      <c r="B259" s="1" t="s">
        <v>94</v>
      </c>
      <c r="C259" s="11"/>
      <c r="D259" s="29">
        <f t="shared" si="35"/>
        <v>0</v>
      </c>
      <c r="E259" s="30">
        <f t="shared" si="35"/>
        <v>0</v>
      </c>
    </row>
    <row r="260" spans="1:5" x14ac:dyDescent="0.25">
      <c r="A260" s="46" t="s">
        <v>103</v>
      </c>
      <c r="B260" s="1" t="s">
        <v>105</v>
      </c>
      <c r="C260" s="11"/>
      <c r="D260" s="29">
        <f t="shared" si="35"/>
        <v>0</v>
      </c>
      <c r="E260" s="30">
        <f t="shared" si="35"/>
        <v>0</v>
      </c>
    </row>
    <row r="261" spans="1:5" x14ac:dyDescent="0.25">
      <c r="A261" s="46" t="s">
        <v>98</v>
      </c>
      <c r="B261" s="1" t="s">
        <v>95</v>
      </c>
      <c r="C261" s="11"/>
      <c r="D261" s="29">
        <f t="shared" si="35"/>
        <v>0</v>
      </c>
      <c r="E261" s="30">
        <f t="shared" si="35"/>
        <v>0</v>
      </c>
    </row>
    <row r="262" spans="1:5" x14ac:dyDescent="0.25">
      <c r="A262" s="46">
        <v>2</v>
      </c>
      <c r="B262" s="1" t="s">
        <v>11</v>
      </c>
      <c r="C262" s="11"/>
      <c r="D262" s="29">
        <f t="shared" si="35"/>
        <v>0</v>
      </c>
      <c r="E262" s="30">
        <f t="shared" si="35"/>
        <v>0</v>
      </c>
    </row>
    <row r="263" spans="1:5" x14ac:dyDescent="0.25">
      <c r="A263" s="46">
        <v>3</v>
      </c>
      <c r="B263" s="1" t="s">
        <v>12</v>
      </c>
      <c r="C263" s="11"/>
      <c r="D263" s="29">
        <f t="shared" si="35"/>
        <v>0</v>
      </c>
      <c r="E263" s="30">
        <f t="shared" si="35"/>
        <v>0</v>
      </c>
    </row>
    <row r="264" spans="1:5" x14ac:dyDescent="0.25">
      <c r="A264" s="46">
        <v>4</v>
      </c>
      <c r="B264" s="1" t="s">
        <v>13</v>
      </c>
      <c r="C264" s="11"/>
      <c r="D264" s="29">
        <f t="shared" si="35"/>
        <v>0</v>
      </c>
      <c r="E264" s="30">
        <f t="shared" si="35"/>
        <v>0</v>
      </c>
    </row>
    <row r="265" spans="1:5" x14ac:dyDescent="0.25">
      <c r="A265" s="46">
        <v>5</v>
      </c>
      <c r="B265" s="1" t="s">
        <v>14</v>
      </c>
      <c r="C265" s="11"/>
      <c r="D265" s="29">
        <f t="shared" si="35"/>
        <v>0</v>
      </c>
      <c r="E265" s="30">
        <f t="shared" si="35"/>
        <v>0</v>
      </c>
    </row>
    <row r="266" spans="1:5" x14ac:dyDescent="0.25">
      <c r="A266" s="46">
        <v>6</v>
      </c>
      <c r="B266" s="1" t="s">
        <v>15</v>
      </c>
      <c r="C266" s="11"/>
      <c r="D266" s="29">
        <f t="shared" si="35"/>
        <v>0</v>
      </c>
      <c r="E266" s="30">
        <f t="shared" si="35"/>
        <v>0</v>
      </c>
    </row>
    <row r="267" spans="1:5" x14ac:dyDescent="0.25">
      <c r="A267" s="46">
        <v>7</v>
      </c>
      <c r="B267" s="1" t="s">
        <v>16</v>
      </c>
      <c r="C267" s="11"/>
      <c r="D267" s="29">
        <f t="shared" si="35"/>
        <v>0</v>
      </c>
      <c r="E267" s="30">
        <f t="shared" si="35"/>
        <v>0</v>
      </c>
    </row>
    <row r="268" spans="1:5" x14ac:dyDescent="0.25">
      <c r="A268" s="46">
        <v>8</v>
      </c>
      <c r="B268" s="1" t="s">
        <v>17</v>
      </c>
      <c r="C268" s="11"/>
      <c r="D268" s="29">
        <f t="shared" si="35"/>
        <v>0</v>
      </c>
      <c r="E268" s="30">
        <f t="shared" si="35"/>
        <v>0</v>
      </c>
    </row>
    <row r="269" spans="1:5" x14ac:dyDescent="0.25">
      <c r="A269" s="46">
        <v>9</v>
      </c>
      <c r="B269" s="1" t="s">
        <v>18</v>
      </c>
      <c r="C269" s="11"/>
      <c r="D269" s="29">
        <f t="shared" si="35"/>
        <v>0</v>
      </c>
      <c r="E269" s="30">
        <f t="shared" si="35"/>
        <v>0</v>
      </c>
    </row>
    <row r="270" spans="1:5" x14ac:dyDescent="0.25">
      <c r="A270" s="46">
        <v>10</v>
      </c>
      <c r="B270" s="1" t="s">
        <v>19</v>
      </c>
      <c r="C270" s="11"/>
      <c r="D270" s="29">
        <f t="shared" si="35"/>
        <v>0</v>
      </c>
      <c r="E270" s="30">
        <f t="shared" si="35"/>
        <v>0</v>
      </c>
    </row>
    <row r="271" spans="1:5" x14ac:dyDescent="0.25">
      <c r="A271" s="46" t="s">
        <v>96</v>
      </c>
      <c r="B271" s="1" t="s">
        <v>97</v>
      </c>
      <c r="C271" s="11"/>
      <c r="D271" s="29">
        <f>D203-D240</f>
        <v>0</v>
      </c>
      <c r="E271" s="52"/>
    </row>
    <row r="272" spans="1:5" x14ac:dyDescent="0.25">
      <c r="A272" s="46" t="s">
        <v>6</v>
      </c>
      <c r="B272" s="1" t="s">
        <v>20</v>
      </c>
      <c r="C272" s="11"/>
      <c r="D272" s="29">
        <f>D204-D241</f>
        <v>0</v>
      </c>
      <c r="E272" s="30">
        <f>E204-E241</f>
        <v>0</v>
      </c>
    </row>
    <row r="273" spans="1:6" ht="11.5" thickBot="1" x14ac:dyDescent="0.3">
      <c r="A273" s="25"/>
      <c r="B273" s="14"/>
      <c r="C273" s="15"/>
      <c r="D273" s="25"/>
      <c r="E273" s="15"/>
    </row>
    <row r="274" spans="1:6" x14ac:dyDescent="0.25">
      <c r="A274" s="6" t="s">
        <v>21</v>
      </c>
      <c r="B274" s="9"/>
      <c r="C274" s="9"/>
      <c r="D274" s="26">
        <f t="shared" ref="D274:E274" si="36">SUM(D258:D273)</f>
        <v>0</v>
      </c>
      <c r="E274" s="27">
        <f t="shared" si="36"/>
        <v>0</v>
      </c>
      <c r="F274" s="28"/>
    </row>
    <row r="275" spans="1:6" ht="11.5" thickBot="1" x14ac:dyDescent="0.3">
      <c r="A275" s="25"/>
      <c r="B275" s="14"/>
      <c r="C275" s="14"/>
      <c r="D275" s="35"/>
      <c r="E275" s="36"/>
    </row>
    <row r="276" spans="1:6" x14ac:dyDescent="0.25">
      <c r="A276" s="6" t="s">
        <v>99</v>
      </c>
      <c r="B276" s="9"/>
      <c r="C276" s="9"/>
      <c r="D276" s="26">
        <f>D263+D264+D266+D258+D259+D260+D261</f>
        <v>0</v>
      </c>
      <c r="E276" s="27">
        <f>E263+E264+E266+E258+E259+E260+E261</f>
        <v>0</v>
      </c>
    </row>
    <row r="277" spans="1:6" ht="11.5" thickBot="1" x14ac:dyDescent="0.3">
      <c r="A277" s="25" t="s">
        <v>22</v>
      </c>
      <c r="B277" s="14"/>
      <c r="C277" s="14"/>
      <c r="D277" s="35">
        <f t="shared" ref="D277:E277" si="37">D274-D276</f>
        <v>0</v>
      </c>
      <c r="E277" s="36">
        <f t="shared" si="37"/>
        <v>0</v>
      </c>
    </row>
    <row r="280" spans="1:6" x14ac:dyDescent="0.25">
      <c r="A280" s="1" t="s">
        <v>44</v>
      </c>
    </row>
    <row r="281" spans="1:6" x14ac:dyDescent="0.25">
      <c r="A281" s="1" t="s">
        <v>80</v>
      </c>
    </row>
    <row r="282" spans="1:6" x14ac:dyDescent="0.25">
      <c r="A282" s="1" t="s">
        <v>45</v>
      </c>
    </row>
    <row r="283" spans="1:6" x14ac:dyDescent="0.25">
      <c r="A283" s="1" t="s">
        <v>116</v>
      </c>
    </row>
    <row r="284" spans="1:6" ht="11.5" thickBot="1" x14ac:dyDescent="0.3"/>
    <row r="285" spans="1:6" x14ac:dyDescent="0.25">
      <c r="A285" s="6" t="s">
        <v>7</v>
      </c>
      <c r="B285" s="9"/>
      <c r="C285" s="7"/>
      <c r="D285" s="16" t="s">
        <v>8</v>
      </c>
      <c r="E285" s="18"/>
    </row>
    <row r="286" spans="1:6" x14ac:dyDescent="0.25">
      <c r="A286" s="19"/>
      <c r="B286" s="24"/>
      <c r="C286" s="20"/>
      <c r="D286" s="21" t="s">
        <v>9</v>
      </c>
      <c r="E286" s="23" t="s">
        <v>10</v>
      </c>
    </row>
    <row r="287" spans="1:6" x14ac:dyDescent="0.25">
      <c r="A287" s="19"/>
      <c r="B287" s="24"/>
      <c r="C287" s="20"/>
      <c r="D287" s="19"/>
      <c r="E287" s="20"/>
    </row>
    <row r="288" spans="1:6" ht="11.5" thickBot="1" x14ac:dyDescent="0.3">
      <c r="A288" s="25"/>
      <c r="B288" s="14"/>
      <c r="C288" s="15"/>
      <c r="D288" s="25"/>
      <c r="E288" s="15"/>
    </row>
    <row r="289" spans="1:5" x14ac:dyDescent="0.25">
      <c r="A289" s="46" t="s">
        <v>102</v>
      </c>
      <c r="B289" s="1" t="s">
        <v>104</v>
      </c>
      <c r="C289" s="11"/>
      <c r="D289" s="29">
        <f t="shared" ref="D289:D301" si="38">IF(D115-F227&gt;0,D115-F227,0)</f>
        <v>0</v>
      </c>
      <c r="E289" s="30">
        <f t="shared" ref="E289:E301" si="39">IF(E115-G227&gt;0,E115-G227,0)</f>
        <v>0</v>
      </c>
    </row>
    <row r="290" spans="1:5" x14ac:dyDescent="0.25">
      <c r="A290" s="46" t="s">
        <v>2</v>
      </c>
      <c r="B290" s="1" t="s">
        <v>94</v>
      </c>
      <c r="C290" s="11"/>
      <c r="D290" s="29">
        <f t="shared" si="38"/>
        <v>0</v>
      </c>
      <c r="E290" s="30">
        <f t="shared" si="39"/>
        <v>0</v>
      </c>
    </row>
    <row r="291" spans="1:5" x14ac:dyDescent="0.25">
      <c r="A291" s="46" t="s">
        <v>103</v>
      </c>
      <c r="B291" s="1" t="s">
        <v>105</v>
      </c>
      <c r="C291" s="11"/>
      <c r="D291" s="29">
        <f t="shared" si="38"/>
        <v>0</v>
      </c>
      <c r="E291" s="30">
        <f t="shared" si="39"/>
        <v>0</v>
      </c>
    </row>
    <row r="292" spans="1:5" x14ac:dyDescent="0.25">
      <c r="A292" s="46" t="s">
        <v>98</v>
      </c>
      <c r="B292" s="1" t="s">
        <v>95</v>
      </c>
      <c r="C292" s="11"/>
      <c r="D292" s="29">
        <f t="shared" si="38"/>
        <v>0</v>
      </c>
      <c r="E292" s="30">
        <f t="shared" si="39"/>
        <v>0</v>
      </c>
    </row>
    <row r="293" spans="1:5" x14ac:dyDescent="0.25">
      <c r="A293" s="46">
        <v>2</v>
      </c>
      <c r="B293" s="1" t="s">
        <v>11</v>
      </c>
      <c r="C293" s="11"/>
      <c r="D293" s="29">
        <f t="shared" si="38"/>
        <v>0</v>
      </c>
      <c r="E293" s="30">
        <f t="shared" si="39"/>
        <v>0</v>
      </c>
    </row>
    <row r="294" spans="1:5" x14ac:dyDescent="0.25">
      <c r="A294" s="46">
        <v>3</v>
      </c>
      <c r="B294" s="1" t="s">
        <v>12</v>
      </c>
      <c r="C294" s="11"/>
      <c r="D294" s="29">
        <f t="shared" si="38"/>
        <v>0</v>
      </c>
      <c r="E294" s="30">
        <f t="shared" si="39"/>
        <v>0</v>
      </c>
    </row>
    <row r="295" spans="1:5" x14ac:dyDescent="0.25">
      <c r="A295" s="46">
        <v>4</v>
      </c>
      <c r="B295" s="1" t="s">
        <v>13</v>
      </c>
      <c r="C295" s="11"/>
      <c r="D295" s="29">
        <f t="shared" si="38"/>
        <v>0</v>
      </c>
      <c r="E295" s="30">
        <f t="shared" si="39"/>
        <v>0</v>
      </c>
    </row>
    <row r="296" spans="1:5" x14ac:dyDescent="0.25">
      <c r="A296" s="46">
        <v>5</v>
      </c>
      <c r="B296" s="1" t="s">
        <v>14</v>
      </c>
      <c r="C296" s="11"/>
      <c r="D296" s="29">
        <f t="shared" si="38"/>
        <v>0</v>
      </c>
      <c r="E296" s="30">
        <f t="shared" si="39"/>
        <v>0</v>
      </c>
    </row>
    <row r="297" spans="1:5" x14ac:dyDescent="0.25">
      <c r="A297" s="46">
        <v>6</v>
      </c>
      <c r="B297" s="1" t="s">
        <v>15</v>
      </c>
      <c r="C297" s="11"/>
      <c r="D297" s="29">
        <f t="shared" si="38"/>
        <v>0</v>
      </c>
      <c r="E297" s="30">
        <f t="shared" si="39"/>
        <v>0</v>
      </c>
    </row>
    <row r="298" spans="1:5" x14ac:dyDescent="0.25">
      <c r="A298" s="46">
        <v>7</v>
      </c>
      <c r="B298" s="1" t="s">
        <v>16</v>
      </c>
      <c r="C298" s="11"/>
      <c r="D298" s="29">
        <f t="shared" si="38"/>
        <v>0</v>
      </c>
      <c r="E298" s="30">
        <f t="shared" si="39"/>
        <v>0</v>
      </c>
    </row>
    <row r="299" spans="1:5" x14ac:dyDescent="0.25">
      <c r="A299" s="46">
        <v>8</v>
      </c>
      <c r="B299" s="1" t="s">
        <v>17</v>
      </c>
      <c r="C299" s="11"/>
      <c r="D299" s="29">
        <f t="shared" si="38"/>
        <v>0</v>
      </c>
      <c r="E299" s="30">
        <f t="shared" si="39"/>
        <v>0</v>
      </c>
    </row>
    <row r="300" spans="1:5" x14ac:dyDescent="0.25">
      <c r="A300" s="46">
        <v>9</v>
      </c>
      <c r="B300" s="1" t="s">
        <v>18</v>
      </c>
      <c r="C300" s="11"/>
      <c r="D300" s="29">
        <f t="shared" si="38"/>
        <v>0</v>
      </c>
      <c r="E300" s="30">
        <f t="shared" si="39"/>
        <v>0</v>
      </c>
    </row>
    <row r="301" spans="1:5" x14ac:dyDescent="0.25">
      <c r="A301" s="46">
        <v>10</v>
      </c>
      <c r="B301" s="1" t="s">
        <v>19</v>
      </c>
      <c r="C301" s="11"/>
      <c r="D301" s="29">
        <f t="shared" si="38"/>
        <v>0</v>
      </c>
      <c r="E301" s="30">
        <f t="shared" si="39"/>
        <v>0</v>
      </c>
    </row>
    <row r="302" spans="1:5" x14ac:dyDescent="0.25">
      <c r="A302" s="46" t="s">
        <v>96</v>
      </c>
      <c r="B302" s="1" t="s">
        <v>97</v>
      </c>
      <c r="C302" s="11"/>
      <c r="D302" s="29">
        <f>IF(D128-F240&gt;0,D128-F240,0)</f>
        <v>0</v>
      </c>
      <c r="E302" s="52"/>
    </row>
    <row r="303" spans="1:5" x14ac:dyDescent="0.25">
      <c r="A303" s="46" t="s">
        <v>6</v>
      </c>
      <c r="B303" s="1" t="s">
        <v>20</v>
      </c>
      <c r="C303" s="11"/>
      <c r="D303" s="29">
        <f>IF(D129-F241&gt;0,D129-F241,0)</f>
        <v>0</v>
      </c>
      <c r="E303" s="30">
        <f>IF(E129-G241&gt;0,E129-G241,0)</f>
        <v>0</v>
      </c>
    </row>
    <row r="304" spans="1:5" ht="11.5" thickBot="1" x14ac:dyDescent="0.3">
      <c r="A304" s="25"/>
      <c r="B304" s="14"/>
      <c r="C304" s="15"/>
      <c r="D304" s="25"/>
      <c r="E304" s="15"/>
    </row>
    <row r="305" spans="1:8" x14ac:dyDescent="0.25">
      <c r="A305" s="6" t="s">
        <v>21</v>
      </c>
      <c r="B305" s="9"/>
      <c r="C305" s="9"/>
      <c r="D305" s="26">
        <f t="shared" ref="D305:E305" si="40">SUM(D289:D304)</f>
        <v>0</v>
      </c>
      <c r="E305" s="27">
        <f t="shared" si="40"/>
        <v>0</v>
      </c>
      <c r="F305" s="28"/>
    </row>
    <row r="306" spans="1:8" ht="11.5" thickBot="1" x14ac:dyDescent="0.3">
      <c r="A306" s="25"/>
      <c r="B306" s="14"/>
      <c r="C306" s="14"/>
      <c r="D306" s="35"/>
      <c r="E306" s="36"/>
    </row>
    <row r="307" spans="1:8" x14ac:dyDescent="0.25">
      <c r="A307" s="6" t="s">
        <v>99</v>
      </c>
      <c r="B307" s="9"/>
      <c r="C307" s="9"/>
      <c r="D307" s="26">
        <f>D294+D295+D297+D289+D290+D291+D292</f>
        <v>0</v>
      </c>
      <c r="E307" s="27">
        <f>E294+E295+E297+E289+E290+E291+E292</f>
        <v>0</v>
      </c>
    </row>
    <row r="308" spans="1:8" ht="11.5" thickBot="1" x14ac:dyDescent="0.3">
      <c r="A308" s="25" t="s">
        <v>22</v>
      </c>
      <c r="B308" s="14"/>
      <c r="C308" s="14"/>
      <c r="D308" s="35">
        <f t="shared" ref="D308:E308" si="41">D305-D307</f>
        <v>0</v>
      </c>
      <c r="E308" s="36">
        <f t="shared" si="41"/>
        <v>0</v>
      </c>
    </row>
    <row r="309" spans="1:8" x14ac:dyDescent="0.25">
      <c r="A309" s="1" t="s">
        <v>46</v>
      </c>
      <c r="D309" s="1" t="s">
        <v>47</v>
      </c>
    </row>
    <row r="310" spans="1:8" x14ac:dyDescent="0.25">
      <c r="D310" s="3">
        <f>IF(E173=0,D173,0)</f>
        <v>0</v>
      </c>
      <c r="E310" s="3"/>
      <c r="F310" s="3"/>
    </row>
    <row r="311" spans="1:8" x14ac:dyDescent="0.25">
      <c r="D311" s="3"/>
      <c r="E311" s="3"/>
      <c r="F311" s="3"/>
    </row>
    <row r="312" spans="1:8" x14ac:dyDescent="0.25">
      <c r="A312" s="1" t="s">
        <v>89</v>
      </c>
    </row>
    <row r="313" spans="1:8" x14ac:dyDescent="0.25">
      <c r="A313" s="1" t="s">
        <v>48</v>
      </c>
    </row>
    <row r="314" spans="1:8" x14ac:dyDescent="0.25">
      <c r="A314" s="1" t="s">
        <v>81</v>
      </c>
    </row>
    <row r="315" spans="1:8" x14ac:dyDescent="0.25">
      <c r="A315" s="1" t="s">
        <v>69</v>
      </c>
    </row>
    <row r="316" spans="1:8" ht="11.5" thickBot="1" x14ac:dyDescent="0.3"/>
    <row r="317" spans="1:8" x14ac:dyDescent="0.25">
      <c r="A317" s="6"/>
      <c r="B317" s="9"/>
      <c r="C317" s="9"/>
      <c r="D317" s="6" t="s">
        <v>49</v>
      </c>
      <c r="E317" s="7"/>
      <c r="F317" s="9" t="s">
        <v>50</v>
      </c>
      <c r="G317" s="9"/>
      <c r="H317" s="41"/>
    </row>
    <row r="318" spans="1:8" x14ac:dyDescent="0.25">
      <c r="A318" s="10"/>
      <c r="D318" s="10" t="s">
        <v>51</v>
      </c>
      <c r="E318" s="11" t="s">
        <v>52</v>
      </c>
      <c r="F318" s="1" t="s">
        <v>53</v>
      </c>
      <c r="G318" s="1" t="s">
        <v>100</v>
      </c>
      <c r="H318" s="42" t="s">
        <v>54</v>
      </c>
    </row>
    <row r="319" spans="1:8" x14ac:dyDescent="0.25">
      <c r="A319" s="10" t="s">
        <v>92</v>
      </c>
      <c r="D319" s="29"/>
      <c r="E319" s="30"/>
      <c r="F319" s="28"/>
      <c r="H319" s="42"/>
    </row>
    <row r="320" spans="1:8" x14ac:dyDescent="0.25">
      <c r="A320" s="10" t="s">
        <v>93</v>
      </c>
      <c r="D320" s="29">
        <f>E274+D274+D310</f>
        <v>0</v>
      </c>
      <c r="E320" s="30">
        <f>E305+D305</f>
        <v>0</v>
      </c>
      <c r="F320" s="28">
        <f>D320+F319+D319</f>
        <v>0</v>
      </c>
      <c r="G320" s="1">
        <f>IF((E320+E319)&lt;(F320+F319),(E320+E319),(F320+F319))</f>
        <v>0</v>
      </c>
      <c r="H320" s="42"/>
    </row>
    <row r="321" spans="1:8" x14ac:dyDescent="0.25">
      <c r="A321" s="10"/>
      <c r="D321" s="29"/>
      <c r="E321" s="30"/>
      <c r="F321" s="28"/>
      <c r="H321" s="42"/>
    </row>
    <row r="322" spans="1:8" ht="11.5" thickBot="1" x14ac:dyDescent="0.3">
      <c r="A322" s="25"/>
      <c r="B322" s="14"/>
      <c r="C322" s="14"/>
      <c r="D322" s="37"/>
      <c r="E322" s="36"/>
      <c r="F322" s="35"/>
      <c r="G322" s="35"/>
      <c r="H322" s="40">
        <f>D323-G323</f>
        <v>0</v>
      </c>
    </row>
    <row r="323" spans="1:8" x14ac:dyDescent="0.25">
      <c r="D323" s="28">
        <f>SUM(D319:D320)</f>
        <v>0</v>
      </c>
      <c r="G323" s="3">
        <f>SUM(G319:G320)</f>
        <v>0</v>
      </c>
    </row>
    <row r="324" spans="1:8" x14ac:dyDescent="0.25">
      <c r="H324" s="28"/>
    </row>
    <row r="325" spans="1:8" x14ac:dyDescent="0.25">
      <c r="A325" s="1" t="s">
        <v>55</v>
      </c>
    </row>
    <row r="326" spans="1:8" x14ac:dyDescent="0.25">
      <c r="A326" s="1" t="s">
        <v>56</v>
      </c>
    </row>
    <row r="327" spans="1:8" x14ac:dyDescent="0.25">
      <c r="A327" s="1" t="s">
        <v>57</v>
      </c>
    </row>
    <row r="328" spans="1:8" x14ac:dyDescent="0.25">
      <c r="A328" s="1" t="s">
        <v>58</v>
      </c>
    </row>
    <row r="329" spans="1:8" ht="11.5" thickBot="1" x14ac:dyDescent="0.3"/>
    <row r="330" spans="1:8" x14ac:dyDescent="0.25">
      <c r="A330" s="6" t="s">
        <v>7</v>
      </c>
      <c r="B330" s="9"/>
      <c r="C330" s="7"/>
      <c r="D330" s="16" t="s">
        <v>8</v>
      </c>
      <c r="E330" s="18"/>
    </row>
    <row r="331" spans="1:8" x14ac:dyDescent="0.25">
      <c r="A331" s="19"/>
      <c r="B331" s="24"/>
      <c r="C331" s="20"/>
      <c r="D331" s="21" t="s">
        <v>9</v>
      </c>
      <c r="E331" s="23" t="s">
        <v>10</v>
      </c>
    </row>
    <row r="332" spans="1:8" x14ac:dyDescent="0.25">
      <c r="A332" s="19"/>
      <c r="B332" s="24"/>
      <c r="C332" s="20"/>
      <c r="D332" s="19"/>
      <c r="E332" s="20"/>
    </row>
    <row r="333" spans="1:8" ht="11.5" thickBot="1" x14ac:dyDescent="0.3">
      <c r="A333" s="25"/>
      <c r="B333" s="14"/>
      <c r="C333" s="15"/>
      <c r="D333" s="10"/>
      <c r="E333" s="11"/>
    </row>
    <row r="334" spans="1:8" x14ac:dyDescent="0.25">
      <c r="A334" s="46" t="s">
        <v>102</v>
      </c>
      <c r="B334" s="1" t="s">
        <v>104</v>
      </c>
      <c r="C334" s="11"/>
      <c r="D334" s="84">
        <f>IF($E$320&gt;0,$G$320*D289/$E$320,0)</f>
        <v>0</v>
      </c>
      <c r="E334" s="27">
        <f t="shared" ref="E334:E346" si="42">IF($E$320&gt;0,$G$320*E289/$E$320,0)</f>
        <v>0</v>
      </c>
    </row>
    <row r="335" spans="1:8" x14ac:dyDescent="0.25">
      <c r="A335" s="46" t="s">
        <v>2</v>
      </c>
      <c r="B335" s="1" t="s">
        <v>94</v>
      </c>
      <c r="C335" s="11"/>
      <c r="D335" s="29">
        <f>IF($E$320&gt;0,$G$320*D290/$E$320,0)</f>
        <v>0</v>
      </c>
      <c r="E335" s="30">
        <f t="shared" si="42"/>
        <v>0</v>
      </c>
    </row>
    <row r="336" spans="1:8" x14ac:dyDescent="0.25">
      <c r="A336" s="46" t="s">
        <v>103</v>
      </c>
      <c r="B336" s="1" t="s">
        <v>105</v>
      </c>
      <c r="C336" s="11"/>
      <c r="D336" s="29">
        <f t="shared" ref="D336:D348" si="43">IF($E$320&gt;0,$G$320*D291/$E$320,0)</f>
        <v>0</v>
      </c>
      <c r="E336" s="30">
        <f t="shared" si="42"/>
        <v>0</v>
      </c>
    </row>
    <row r="337" spans="1:6" x14ac:dyDescent="0.25">
      <c r="A337" s="46" t="s">
        <v>98</v>
      </c>
      <c r="B337" s="1" t="s">
        <v>95</v>
      </c>
      <c r="C337" s="11"/>
      <c r="D337" s="29">
        <f t="shared" si="43"/>
        <v>0</v>
      </c>
      <c r="E337" s="30">
        <f t="shared" si="42"/>
        <v>0</v>
      </c>
    </row>
    <row r="338" spans="1:6" x14ac:dyDescent="0.25">
      <c r="A338" s="46">
        <v>2</v>
      </c>
      <c r="B338" s="1" t="s">
        <v>11</v>
      </c>
      <c r="C338" s="11"/>
      <c r="D338" s="29">
        <f t="shared" si="43"/>
        <v>0</v>
      </c>
      <c r="E338" s="30">
        <f t="shared" si="42"/>
        <v>0</v>
      </c>
    </row>
    <row r="339" spans="1:6" x14ac:dyDescent="0.25">
      <c r="A339" s="46">
        <v>3</v>
      </c>
      <c r="B339" s="1" t="s">
        <v>12</v>
      </c>
      <c r="C339" s="11"/>
      <c r="D339" s="29">
        <f t="shared" si="43"/>
        <v>0</v>
      </c>
      <c r="E339" s="30">
        <f t="shared" si="42"/>
        <v>0</v>
      </c>
    </row>
    <row r="340" spans="1:6" x14ac:dyDescent="0.25">
      <c r="A340" s="46">
        <v>4</v>
      </c>
      <c r="B340" s="1" t="s">
        <v>13</v>
      </c>
      <c r="C340" s="11"/>
      <c r="D340" s="29">
        <f t="shared" si="43"/>
        <v>0</v>
      </c>
      <c r="E340" s="30">
        <f t="shared" si="42"/>
        <v>0</v>
      </c>
    </row>
    <row r="341" spans="1:6" x14ac:dyDescent="0.25">
      <c r="A341" s="46">
        <v>5</v>
      </c>
      <c r="B341" s="1" t="s">
        <v>14</v>
      </c>
      <c r="C341" s="11"/>
      <c r="D341" s="29">
        <f t="shared" si="43"/>
        <v>0</v>
      </c>
      <c r="E341" s="30">
        <f t="shared" si="42"/>
        <v>0</v>
      </c>
    </row>
    <row r="342" spans="1:6" x14ac:dyDescent="0.25">
      <c r="A342" s="46">
        <v>6</v>
      </c>
      <c r="B342" s="1" t="s">
        <v>15</v>
      </c>
      <c r="C342" s="11"/>
      <c r="D342" s="29">
        <f t="shared" si="43"/>
        <v>0</v>
      </c>
      <c r="E342" s="30">
        <f t="shared" si="42"/>
        <v>0</v>
      </c>
    </row>
    <row r="343" spans="1:6" x14ac:dyDescent="0.25">
      <c r="A343" s="46">
        <v>7</v>
      </c>
      <c r="B343" s="1" t="s">
        <v>16</v>
      </c>
      <c r="C343" s="11"/>
      <c r="D343" s="29">
        <f t="shared" si="43"/>
        <v>0</v>
      </c>
      <c r="E343" s="30">
        <f t="shared" si="42"/>
        <v>0</v>
      </c>
    </row>
    <row r="344" spans="1:6" x14ac:dyDescent="0.25">
      <c r="A344" s="46">
        <v>8</v>
      </c>
      <c r="B344" s="1" t="s">
        <v>17</v>
      </c>
      <c r="C344" s="11"/>
      <c r="D344" s="29">
        <f t="shared" si="43"/>
        <v>0</v>
      </c>
      <c r="E344" s="30">
        <f t="shared" si="42"/>
        <v>0</v>
      </c>
    </row>
    <row r="345" spans="1:6" x14ac:dyDescent="0.25">
      <c r="A345" s="46">
        <v>9</v>
      </c>
      <c r="B345" s="1" t="s">
        <v>18</v>
      </c>
      <c r="C345" s="11"/>
      <c r="D345" s="29">
        <f t="shared" si="43"/>
        <v>0</v>
      </c>
      <c r="E345" s="30">
        <f t="shared" si="42"/>
        <v>0</v>
      </c>
    </row>
    <row r="346" spans="1:6" x14ac:dyDescent="0.25">
      <c r="A346" s="46">
        <v>10</v>
      </c>
      <c r="B346" s="1" t="s">
        <v>19</v>
      </c>
      <c r="C346" s="11"/>
      <c r="D346" s="29">
        <f t="shared" si="43"/>
        <v>0</v>
      </c>
      <c r="E346" s="30">
        <f t="shared" si="42"/>
        <v>0</v>
      </c>
    </row>
    <row r="347" spans="1:6" x14ac:dyDescent="0.25">
      <c r="A347" s="46" t="s">
        <v>96</v>
      </c>
      <c r="B347" s="1" t="s">
        <v>97</v>
      </c>
      <c r="C347" s="11"/>
      <c r="D347" s="29">
        <f t="shared" si="43"/>
        <v>0</v>
      </c>
      <c r="E347" s="52"/>
    </row>
    <row r="348" spans="1:6" x14ac:dyDescent="0.25">
      <c r="A348" s="46" t="s">
        <v>6</v>
      </c>
      <c r="B348" s="1" t="s">
        <v>20</v>
      </c>
      <c r="C348" s="11"/>
      <c r="D348" s="29">
        <f t="shared" si="43"/>
        <v>0</v>
      </c>
      <c r="E348" s="30">
        <f>IF($E$320&gt;0,$G$320*E303/$E$320,0)</f>
        <v>0</v>
      </c>
    </row>
    <row r="349" spans="1:6" ht="11.5" thickBot="1" x14ac:dyDescent="0.3">
      <c r="A349" s="25"/>
      <c r="B349" s="14"/>
      <c r="C349" s="15"/>
      <c r="D349" s="25"/>
      <c r="E349" s="15"/>
    </row>
    <row r="350" spans="1:6" x14ac:dyDescent="0.25">
      <c r="A350" s="6" t="s">
        <v>21</v>
      </c>
      <c r="B350" s="9"/>
      <c r="C350" s="9"/>
      <c r="D350" s="26">
        <f t="shared" ref="D350:E350" si="44">SUM(D334:D349)</f>
        <v>0</v>
      </c>
      <c r="E350" s="27">
        <f t="shared" si="44"/>
        <v>0</v>
      </c>
      <c r="F350" s="28"/>
    </row>
    <row r="351" spans="1:6" ht="11.5" thickBot="1" x14ac:dyDescent="0.3">
      <c r="A351" s="25"/>
      <c r="B351" s="14"/>
      <c r="C351" s="14"/>
      <c r="D351" s="35"/>
      <c r="E351" s="36"/>
    </row>
    <row r="352" spans="1:6" x14ac:dyDescent="0.25">
      <c r="A352" s="6" t="s">
        <v>99</v>
      </c>
      <c r="B352" s="9"/>
      <c r="C352" s="9"/>
      <c r="D352" s="26">
        <f>D339+D340+D342+D334+D335+D336+D337</f>
        <v>0</v>
      </c>
      <c r="E352" s="27">
        <f>E339+E340+E342+E334+E335+E336+E337</f>
        <v>0</v>
      </c>
    </row>
    <row r="353" spans="1:5" ht="11.5" thickBot="1" x14ac:dyDescent="0.3">
      <c r="A353" s="25" t="s">
        <v>22</v>
      </c>
      <c r="B353" s="14"/>
      <c r="C353" s="14"/>
      <c r="D353" s="35">
        <f t="shared" ref="D353:E353" si="45">D350-D352</f>
        <v>0</v>
      </c>
      <c r="E353" s="36">
        <f t="shared" si="45"/>
        <v>0</v>
      </c>
    </row>
    <row r="356" spans="1:5" x14ac:dyDescent="0.25">
      <c r="A356" s="1" t="s">
        <v>59</v>
      </c>
    </row>
    <row r="357" spans="1:5" x14ac:dyDescent="0.25">
      <c r="A357" s="1" t="s">
        <v>60</v>
      </c>
    </row>
    <row r="358" spans="1:5" ht="11.5" thickBot="1" x14ac:dyDescent="0.3"/>
    <row r="359" spans="1:5" x14ac:dyDescent="0.25">
      <c r="A359" s="6" t="s">
        <v>7</v>
      </c>
      <c r="B359" s="9"/>
      <c r="C359" s="7"/>
      <c r="D359" s="74" t="s">
        <v>8</v>
      </c>
      <c r="E359" s="18"/>
    </row>
    <row r="360" spans="1:5" x14ac:dyDescent="0.25">
      <c r="A360" s="19"/>
      <c r="B360" s="24"/>
      <c r="C360" s="20"/>
      <c r="D360" s="21" t="s">
        <v>9</v>
      </c>
      <c r="E360" s="23" t="s">
        <v>10</v>
      </c>
    </row>
    <row r="361" spans="1:5" x14ac:dyDescent="0.25">
      <c r="A361" s="19"/>
      <c r="B361" s="24"/>
      <c r="C361" s="20"/>
      <c r="D361" s="19"/>
      <c r="E361" s="20"/>
    </row>
    <row r="362" spans="1:5" ht="11.5" thickBot="1" x14ac:dyDescent="0.3">
      <c r="A362" s="25"/>
      <c r="B362" s="14"/>
      <c r="C362" s="15"/>
      <c r="D362" s="25"/>
      <c r="E362" s="15"/>
    </row>
    <row r="363" spans="1:5" x14ac:dyDescent="0.25">
      <c r="A363" s="46" t="s">
        <v>102</v>
      </c>
      <c r="B363" s="1" t="s">
        <v>104</v>
      </c>
      <c r="C363" s="11"/>
      <c r="D363" s="84">
        <f t="shared" ref="D363:D375" si="46">F227+D334</f>
        <v>0</v>
      </c>
      <c r="E363" s="27">
        <f t="shared" ref="E363:E375" si="47">G227+E334</f>
        <v>0</v>
      </c>
    </row>
    <row r="364" spans="1:5" x14ac:dyDescent="0.25">
      <c r="A364" s="46" t="s">
        <v>2</v>
      </c>
      <c r="B364" s="1" t="s">
        <v>94</v>
      </c>
      <c r="C364" s="11"/>
      <c r="D364" s="29">
        <f t="shared" si="46"/>
        <v>0</v>
      </c>
      <c r="E364" s="30">
        <f t="shared" si="47"/>
        <v>0</v>
      </c>
    </row>
    <row r="365" spans="1:5" x14ac:dyDescent="0.25">
      <c r="A365" s="46" t="s">
        <v>103</v>
      </c>
      <c r="B365" s="1" t="s">
        <v>105</v>
      </c>
      <c r="C365" s="11"/>
      <c r="D365" s="29">
        <f t="shared" si="46"/>
        <v>0</v>
      </c>
      <c r="E365" s="30">
        <f t="shared" si="47"/>
        <v>0</v>
      </c>
    </row>
    <row r="366" spans="1:5" x14ac:dyDescent="0.25">
      <c r="A366" s="46" t="s">
        <v>98</v>
      </c>
      <c r="B366" s="1" t="s">
        <v>95</v>
      </c>
      <c r="C366" s="11"/>
      <c r="D366" s="29">
        <f t="shared" si="46"/>
        <v>0</v>
      </c>
      <c r="E366" s="30">
        <f t="shared" si="47"/>
        <v>0</v>
      </c>
    </row>
    <row r="367" spans="1:5" x14ac:dyDescent="0.25">
      <c r="A367" s="46">
        <v>2</v>
      </c>
      <c r="B367" s="1" t="s">
        <v>11</v>
      </c>
      <c r="C367" s="11"/>
      <c r="D367" s="29">
        <f t="shared" si="46"/>
        <v>0</v>
      </c>
      <c r="E367" s="30">
        <f t="shared" si="47"/>
        <v>0</v>
      </c>
    </row>
    <row r="368" spans="1:5" x14ac:dyDescent="0.25">
      <c r="A368" s="46">
        <v>3</v>
      </c>
      <c r="B368" s="1" t="s">
        <v>12</v>
      </c>
      <c r="C368" s="11"/>
      <c r="D368" s="29">
        <f t="shared" si="46"/>
        <v>0</v>
      </c>
      <c r="E368" s="30">
        <f t="shared" si="47"/>
        <v>0</v>
      </c>
    </row>
    <row r="369" spans="1:6" x14ac:dyDescent="0.25">
      <c r="A369" s="46">
        <v>4</v>
      </c>
      <c r="B369" s="1" t="s">
        <v>13</v>
      </c>
      <c r="C369" s="11"/>
      <c r="D369" s="29">
        <f t="shared" si="46"/>
        <v>0</v>
      </c>
      <c r="E369" s="30">
        <f t="shared" si="47"/>
        <v>0</v>
      </c>
    </row>
    <row r="370" spans="1:6" x14ac:dyDescent="0.25">
      <c r="A370" s="46">
        <v>5</v>
      </c>
      <c r="B370" s="1" t="s">
        <v>14</v>
      </c>
      <c r="C370" s="11"/>
      <c r="D370" s="29">
        <f t="shared" si="46"/>
        <v>0</v>
      </c>
      <c r="E370" s="30">
        <f t="shared" si="47"/>
        <v>0</v>
      </c>
    </row>
    <row r="371" spans="1:6" x14ac:dyDescent="0.25">
      <c r="A371" s="46">
        <v>6</v>
      </c>
      <c r="B371" s="1" t="s">
        <v>15</v>
      </c>
      <c r="C371" s="11"/>
      <c r="D371" s="29">
        <f t="shared" si="46"/>
        <v>0</v>
      </c>
      <c r="E371" s="30">
        <f t="shared" si="47"/>
        <v>0</v>
      </c>
    </row>
    <row r="372" spans="1:6" x14ac:dyDescent="0.25">
      <c r="A372" s="46">
        <v>7</v>
      </c>
      <c r="B372" s="1" t="s">
        <v>16</v>
      </c>
      <c r="C372" s="11"/>
      <c r="D372" s="29">
        <f t="shared" si="46"/>
        <v>0</v>
      </c>
      <c r="E372" s="30">
        <f t="shared" si="47"/>
        <v>0</v>
      </c>
    </row>
    <row r="373" spans="1:6" x14ac:dyDescent="0.25">
      <c r="A373" s="46">
        <v>8</v>
      </c>
      <c r="B373" s="1" t="s">
        <v>17</v>
      </c>
      <c r="C373" s="11"/>
      <c r="D373" s="29">
        <f t="shared" si="46"/>
        <v>0</v>
      </c>
      <c r="E373" s="30">
        <f t="shared" si="47"/>
        <v>0</v>
      </c>
    </row>
    <row r="374" spans="1:6" x14ac:dyDescent="0.25">
      <c r="A374" s="46">
        <v>9</v>
      </c>
      <c r="B374" s="1" t="s">
        <v>18</v>
      </c>
      <c r="C374" s="11"/>
      <c r="D374" s="29">
        <f t="shared" si="46"/>
        <v>0</v>
      </c>
      <c r="E374" s="30">
        <f t="shared" si="47"/>
        <v>0</v>
      </c>
    </row>
    <row r="375" spans="1:6" x14ac:dyDescent="0.25">
      <c r="A375" s="46">
        <v>10</v>
      </c>
      <c r="B375" s="1" t="s">
        <v>19</v>
      </c>
      <c r="C375" s="11"/>
      <c r="D375" s="29">
        <f t="shared" si="46"/>
        <v>0</v>
      </c>
      <c r="E375" s="30">
        <f t="shared" si="47"/>
        <v>0</v>
      </c>
    </row>
    <row r="376" spans="1:6" x14ac:dyDescent="0.25">
      <c r="A376" s="46" t="s">
        <v>96</v>
      </c>
      <c r="B376" s="1" t="s">
        <v>97</v>
      </c>
      <c r="C376" s="11"/>
      <c r="D376" s="29">
        <f>F240+D347</f>
        <v>0</v>
      </c>
      <c r="E376" s="52"/>
    </row>
    <row r="377" spans="1:6" x14ac:dyDescent="0.25">
      <c r="A377" s="46" t="s">
        <v>6</v>
      </c>
      <c r="B377" s="1" t="s">
        <v>20</v>
      </c>
      <c r="C377" s="11"/>
      <c r="D377" s="29">
        <f>F241+D348</f>
        <v>0</v>
      </c>
      <c r="E377" s="30">
        <f>G241+E348</f>
        <v>0</v>
      </c>
    </row>
    <row r="378" spans="1:6" ht="11.5" thickBot="1" x14ac:dyDescent="0.3">
      <c r="A378" s="25"/>
      <c r="B378" s="14"/>
      <c r="C378" s="15"/>
      <c r="D378" s="25"/>
      <c r="E378" s="15"/>
    </row>
    <row r="379" spans="1:6" x14ac:dyDescent="0.25">
      <c r="A379" s="6" t="s">
        <v>21</v>
      </c>
      <c r="B379" s="9"/>
      <c r="C379" s="9"/>
      <c r="D379" s="26">
        <f t="shared" ref="D379:E379" si="48">SUM(D363:D378)</f>
        <v>0</v>
      </c>
      <c r="E379" s="27">
        <f t="shared" si="48"/>
        <v>0</v>
      </c>
      <c r="F379" s="28">
        <f>SUM(D379:E379)</f>
        <v>0</v>
      </c>
    </row>
    <row r="380" spans="1:6" ht="11.5" thickBot="1" x14ac:dyDescent="0.3">
      <c r="A380" s="25"/>
      <c r="B380" s="14"/>
      <c r="C380" s="14"/>
      <c r="D380" s="35"/>
      <c r="E380" s="36"/>
    </row>
    <row r="381" spans="1:6" x14ac:dyDescent="0.25">
      <c r="A381" s="6" t="s">
        <v>99</v>
      </c>
      <c r="B381" s="9"/>
      <c r="C381" s="9"/>
      <c r="D381" s="26">
        <f>D368+D369+D371+D363+D364+D365+D366</f>
        <v>0</v>
      </c>
      <c r="E381" s="27">
        <f>E368+E369+E371+E363+E364+E365+E366</f>
        <v>0</v>
      </c>
    </row>
    <row r="382" spans="1:6" ht="11.5" thickBot="1" x14ac:dyDescent="0.3">
      <c r="A382" s="25" t="s">
        <v>22</v>
      </c>
      <c r="B382" s="14"/>
      <c r="C382" s="14"/>
      <c r="D382" s="35">
        <f t="shared" ref="D382:E382" si="49">D379-D381</f>
        <v>0</v>
      </c>
      <c r="E382" s="36">
        <f t="shared" si="49"/>
        <v>0</v>
      </c>
    </row>
    <row r="384" spans="1:6" ht="11.5" thickBot="1" x14ac:dyDescent="0.3">
      <c r="A384" s="1" t="s">
        <v>61</v>
      </c>
    </row>
    <row r="385" spans="1:8" x14ac:dyDescent="0.25">
      <c r="A385" s="6" t="s">
        <v>21</v>
      </c>
      <c r="B385" s="9"/>
      <c r="C385" s="9"/>
      <c r="D385" s="26">
        <f>F131</f>
        <v>0</v>
      </c>
      <c r="E385" s="27">
        <f>G131</f>
        <v>0</v>
      </c>
      <c r="F385" s="28">
        <f>SUM(D385:E385)</f>
        <v>0</v>
      </c>
    </row>
    <row r="386" spans="1:8" ht="11.5" thickBot="1" x14ac:dyDescent="0.3">
      <c r="A386" s="25"/>
      <c r="B386" s="14"/>
      <c r="C386" s="14"/>
      <c r="D386" s="35"/>
      <c r="E386" s="36"/>
      <c r="F386" s="28"/>
    </row>
    <row r="387" spans="1:8" x14ac:dyDescent="0.25">
      <c r="A387" s="10" t="s">
        <v>99</v>
      </c>
      <c r="D387" s="28">
        <f>F133</f>
        <v>0</v>
      </c>
      <c r="E387" s="30">
        <f>G133</f>
        <v>0</v>
      </c>
      <c r="F387" s="28"/>
    </row>
    <row r="388" spans="1:8" ht="11.5" thickBot="1" x14ac:dyDescent="0.3">
      <c r="A388" s="25" t="s">
        <v>22</v>
      </c>
      <c r="B388" s="14"/>
      <c r="C388" s="14"/>
      <c r="D388" s="35">
        <f>F134</f>
        <v>0</v>
      </c>
      <c r="E388" s="36">
        <f>G134</f>
        <v>0</v>
      </c>
      <c r="F388" s="28"/>
    </row>
    <row r="390" spans="1:8" x14ac:dyDescent="0.25">
      <c r="G390" s="1" t="s">
        <v>62</v>
      </c>
    </row>
    <row r="391" spans="1:8" x14ac:dyDescent="0.25">
      <c r="H391" s="28">
        <f>F385-F379</f>
        <v>0</v>
      </c>
    </row>
    <row r="394" spans="1:8" x14ac:dyDescent="0.25">
      <c r="A394" s="1" t="s">
        <v>83</v>
      </c>
    </row>
    <row r="395" spans="1:8" x14ac:dyDescent="0.25">
      <c r="A395" s="1" t="s">
        <v>84</v>
      </c>
    </row>
    <row r="396" spans="1:8" ht="11.5" thickBot="1" x14ac:dyDescent="0.3"/>
    <row r="397" spans="1:8" x14ac:dyDescent="0.25">
      <c r="A397" s="6" t="s">
        <v>7</v>
      </c>
      <c r="B397" s="9"/>
      <c r="C397" s="7"/>
      <c r="D397" s="16" t="s">
        <v>8</v>
      </c>
      <c r="E397" s="18"/>
    </row>
    <row r="398" spans="1:8" x14ac:dyDescent="0.25">
      <c r="A398" s="19"/>
      <c r="B398" s="24"/>
      <c r="C398" s="20"/>
      <c r="D398" s="21" t="s">
        <v>9</v>
      </c>
      <c r="E398" s="23" t="s">
        <v>10</v>
      </c>
    </row>
    <row r="399" spans="1:8" x14ac:dyDescent="0.25">
      <c r="A399" s="19"/>
      <c r="B399" s="24"/>
      <c r="C399" s="20"/>
      <c r="D399" s="19"/>
      <c r="E399" s="20"/>
    </row>
    <row r="400" spans="1:8" ht="11.5" thickBot="1" x14ac:dyDescent="0.3">
      <c r="A400" s="25"/>
      <c r="B400" s="14"/>
      <c r="C400" s="15"/>
      <c r="D400" s="25"/>
      <c r="E400" s="15"/>
    </row>
    <row r="401" spans="1:5" x14ac:dyDescent="0.25">
      <c r="A401" s="46" t="s">
        <v>102</v>
      </c>
      <c r="B401" s="1" t="s">
        <v>104</v>
      </c>
      <c r="C401" s="11"/>
      <c r="D401" s="84">
        <f t="shared" ref="D401:D414" si="50">ROUND(D363/C4,0)</f>
        <v>0</v>
      </c>
      <c r="E401" s="27">
        <f t="shared" ref="E401:E413" si="51">ROUND(E363/C4,0)</f>
        <v>0</v>
      </c>
    </row>
    <row r="402" spans="1:5" x14ac:dyDescent="0.25">
      <c r="A402" s="46" t="s">
        <v>2</v>
      </c>
      <c r="B402" s="1" t="s">
        <v>94</v>
      </c>
      <c r="C402" s="11"/>
      <c r="D402" s="29">
        <f t="shared" si="50"/>
        <v>0</v>
      </c>
      <c r="E402" s="30">
        <f t="shared" si="51"/>
        <v>0</v>
      </c>
    </row>
    <row r="403" spans="1:5" x14ac:dyDescent="0.25">
      <c r="A403" s="46" t="s">
        <v>103</v>
      </c>
      <c r="B403" s="1" t="s">
        <v>105</v>
      </c>
      <c r="C403" s="11"/>
      <c r="D403" s="29">
        <f t="shared" si="50"/>
        <v>0</v>
      </c>
      <c r="E403" s="30">
        <f t="shared" si="51"/>
        <v>0</v>
      </c>
    </row>
    <row r="404" spans="1:5" x14ac:dyDescent="0.25">
      <c r="A404" s="46" t="s">
        <v>98</v>
      </c>
      <c r="B404" s="1" t="s">
        <v>95</v>
      </c>
      <c r="C404" s="11"/>
      <c r="D404" s="29">
        <f t="shared" si="50"/>
        <v>0</v>
      </c>
      <c r="E404" s="30">
        <f t="shared" si="51"/>
        <v>0</v>
      </c>
    </row>
    <row r="405" spans="1:5" x14ac:dyDescent="0.25">
      <c r="A405" s="46">
        <v>2</v>
      </c>
      <c r="B405" s="1" t="s">
        <v>11</v>
      </c>
      <c r="C405" s="11"/>
      <c r="D405" s="29">
        <f t="shared" si="50"/>
        <v>0</v>
      </c>
      <c r="E405" s="30">
        <f t="shared" si="51"/>
        <v>0</v>
      </c>
    </row>
    <row r="406" spans="1:5" x14ac:dyDescent="0.25">
      <c r="A406" s="46">
        <v>3</v>
      </c>
      <c r="B406" s="1" t="s">
        <v>12</v>
      </c>
      <c r="C406" s="11"/>
      <c r="D406" s="29">
        <f t="shared" si="50"/>
        <v>0</v>
      </c>
      <c r="E406" s="30">
        <f t="shared" si="51"/>
        <v>0</v>
      </c>
    </row>
    <row r="407" spans="1:5" x14ac:dyDescent="0.25">
      <c r="A407" s="46">
        <v>4</v>
      </c>
      <c r="B407" s="1" t="s">
        <v>13</v>
      </c>
      <c r="C407" s="11"/>
      <c r="D407" s="29">
        <f t="shared" si="50"/>
        <v>0</v>
      </c>
      <c r="E407" s="30">
        <f t="shared" si="51"/>
        <v>0</v>
      </c>
    </row>
    <row r="408" spans="1:5" x14ac:dyDescent="0.25">
      <c r="A408" s="46">
        <v>5</v>
      </c>
      <c r="B408" s="1" t="s">
        <v>14</v>
      </c>
      <c r="C408" s="11"/>
      <c r="D408" s="29">
        <f t="shared" si="50"/>
        <v>0</v>
      </c>
      <c r="E408" s="30">
        <f t="shared" si="51"/>
        <v>0</v>
      </c>
    </row>
    <row r="409" spans="1:5" x14ac:dyDescent="0.25">
      <c r="A409" s="46">
        <v>6</v>
      </c>
      <c r="B409" s="1" t="s">
        <v>15</v>
      </c>
      <c r="C409" s="11"/>
      <c r="D409" s="29">
        <f t="shared" si="50"/>
        <v>0</v>
      </c>
      <c r="E409" s="30">
        <f t="shared" si="51"/>
        <v>0</v>
      </c>
    </row>
    <row r="410" spans="1:5" x14ac:dyDescent="0.25">
      <c r="A410" s="46">
        <v>7</v>
      </c>
      <c r="B410" s="1" t="s">
        <v>16</v>
      </c>
      <c r="C410" s="11"/>
      <c r="D410" s="29">
        <f t="shared" si="50"/>
        <v>0</v>
      </c>
      <c r="E410" s="30">
        <f t="shared" si="51"/>
        <v>0</v>
      </c>
    </row>
    <row r="411" spans="1:5" x14ac:dyDescent="0.25">
      <c r="A411" s="46">
        <v>8</v>
      </c>
      <c r="B411" s="1" t="s">
        <v>17</v>
      </c>
      <c r="C411" s="11"/>
      <c r="D411" s="29">
        <f t="shared" si="50"/>
        <v>0</v>
      </c>
      <c r="E411" s="30">
        <f t="shared" si="51"/>
        <v>0</v>
      </c>
    </row>
    <row r="412" spans="1:5" x14ac:dyDescent="0.25">
      <c r="A412" s="46">
        <v>9</v>
      </c>
      <c r="B412" s="1" t="s">
        <v>18</v>
      </c>
      <c r="C412" s="11"/>
      <c r="D412" s="29">
        <f t="shared" si="50"/>
        <v>0</v>
      </c>
      <c r="E412" s="30">
        <f t="shared" si="51"/>
        <v>0</v>
      </c>
    </row>
    <row r="413" spans="1:5" x14ac:dyDescent="0.25">
      <c r="A413" s="46">
        <v>10</v>
      </c>
      <c r="B413" s="1" t="s">
        <v>19</v>
      </c>
      <c r="C413" s="11"/>
      <c r="D413" s="29">
        <f t="shared" si="50"/>
        <v>0</v>
      </c>
      <c r="E413" s="30">
        <f t="shared" si="51"/>
        <v>0</v>
      </c>
    </row>
    <row r="414" spans="1:5" x14ac:dyDescent="0.25">
      <c r="A414" s="46" t="s">
        <v>96</v>
      </c>
      <c r="B414" s="1" t="s">
        <v>97</v>
      </c>
      <c r="C414" s="11"/>
      <c r="D414" s="29">
        <f t="shared" si="50"/>
        <v>0</v>
      </c>
      <c r="E414" s="52"/>
    </row>
    <row r="415" spans="1:5" x14ac:dyDescent="0.25">
      <c r="A415" s="46" t="s">
        <v>6</v>
      </c>
      <c r="B415" s="1" t="s">
        <v>20</v>
      </c>
      <c r="C415" s="11"/>
      <c r="D415" s="29">
        <f>ROUND(D377/C20,0)</f>
        <v>0</v>
      </c>
      <c r="E415" s="30">
        <f>ROUND(E377/C20,0)</f>
        <v>0</v>
      </c>
    </row>
    <row r="416" spans="1:5" ht="11.5" thickBot="1" x14ac:dyDescent="0.3">
      <c r="A416" s="25"/>
      <c r="B416" s="14"/>
      <c r="C416" s="15"/>
      <c r="D416" s="25"/>
      <c r="E416" s="15"/>
    </row>
    <row r="417" spans="1:5" x14ac:dyDescent="0.25">
      <c r="A417" s="6" t="s">
        <v>21</v>
      </c>
      <c r="B417" s="9"/>
      <c r="C417" s="9"/>
      <c r="D417" s="26">
        <f t="shared" ref="D417:E417" si="52">SUM(D401:D416)</f>
        <v>0</v>
      </c>
      <c r="E417" s="27">
        <f t="shared" si="52"/>
        <v>0</v>
      </c>
    </row>
    <row r="418" spans="1:5" ht="11.5" thickBot="1" x14ac:dyDescent="0.3">
      <c r="A418" s="25"/>
      <c r="B418" s="14"/>
      <c r="C418" s="14"/>
      <c r="D418" s="35"/>
      <c r="E418" s="36"/>
    </row>
    <row r="419" spans="1:5" x14ac:dyDescent="0.25">
      <c r="A419" s="10" t="s">
        <v>99</v>
      </c>
      <c r="B419" s="9"/>
      <c r="C419" s="9"/>
      <c r="D419" s="26">
        <f>D406+D407+D409+D401+D402+D403+D404</f>
        <v>0</v>
      </c>
      <c r="E419" s="27">
        <f>E406+E407+E409+E401+E402+E403+E404</f>
        <v>0</v>
      </c>
    </row>
    <row r="420" spans="1:5" ht="11.5" thickBot="1" x14ac:dyDescent="0.3">
      <c r="A420" s="25" t="s">
        <v>22</v>
      </c>
      <c r="B420" s="14"/>
      <c r="C420" s="14"/>
      <c r="D420" s="35">
        <f t="shared" ref="D420:E420" si="53">D417-D419</f>
        <v>0</v>
      </c>
      <c r="E420" s="36">
        <f t="shared" si="53"/>
        <v>0</v>
      </c>
    </row>
    <row r="425" spans="1:5" x14ac:dyDescent="0.25">
      <c r="A425" s="1" t="s">
        <v>63</v>
      </c>
    </row>
    <row r="426" spans="1:5" x14ac:dyDescent="0.25">
      <c r="A426" s="1" t="s">
        <v>82</v>
      </c>
    </row>
    <row r="429" spans="1:5" x14ac:dyDescent="0.25">
      <c r="D429" s="1" t="s">
        <v>64</v>
      </c>
    </row>
    <row r="430" spans="1:5" ht="11.5" thickBot="1" x14ac:dyDescent="0.3"/>
    <row r="431" spans="1:5" x14ac:dyDescent="0.25">
      <c r="D431" s="74" t="s">
        <v>8</v>
      </c>
      <c r="E431" s="18"/>
    </row>
    <row r="432" spans="1:5" x14ac:dyDescent="0.25">
      <c r="D432" s="21" t="s">
        <v>9</v>
      </c>
      <c r="E432" s="23" t="s">
        <v>10</v>
      </c>
    </row>
    <row r="433" spans="1:11" x14ac:dyDescent="0.25">
      <c r="D433" s="19"/>
      <c r="E433" s="20"/>
      <c r="G433" s="43"/>
      <c r="H433" s="43"/>
      <c r="I433" s="43"/>
      <c r="J433" s="43"/>
      <c r="K433" s="43"/>
    </row>
    <row r="434" spans="1:11" ht="11.5" thickBot="1" x14ac:dyDescent="0.3">
      <c r="D434" s="25"/>
      <c r="E434" s="15"/>
      <c r="G434" s="43"/>
      <c r="H434" s="43"/>
      <c r="I434" s="43"/>
      <c r="J434" s="43"/>
      <c r="K434" s="43"/>
    </row>
    <row r="435" spans="1:11" x14ac:dyDescent="0.25">
      <c r="D435" s="43">
        <v>0</v>
      </c>
      <c r="E435" s="43">
        <v>0</v>
      </c>
    </row>
    <row r="438" spans="1:11" ht="11.5" thickBot="1" x14ac:dyDescent="0.3"/>
    <row r="439" spans="1:11" ht="13.5" customHeight="1" thickBot="1" x14ac:dyDescent="0.3">
      <c r="D439" s="70" t="s">
        <v>65</v>
      </c>
      <c r="E439" s="71"/>
      <c r="F439" s="70" t="s">
        <v>66</v>
      </c>
      <c r="G439" s="71"/>
    </row>
    <row r="440" spans="1:11" x14ac:dyDescent="0.25">
      <c r="A440" s="6" t="s">
        <v>7</v>
      </c>
      <c r="B440" s="9"/>
      <c r="C440" s="7"/>
      <c r="D440" s="74" t="s">
        <v>8</v>
      </c>
      <c r="E440" s="18"/>
      <c r="F440" s="74" t="s">
        <v>8</v>
      </c>
      <c r="G440" s="18"/>
    </row>
    <row r="441" spans="1:11" x14ac:dyDescent="0.25">
      <c r="A441" s="19"/>
      <c r="B441" s="24"/>
      <c r="C441" s="20"/>
      <c r="D441" s="21" t="s">
        <v>9</v>
      </c>
      <c r="E441" s="23" t="s">
        <v>10</v>
      </c>
      <c r="F441" s="21" t="s">
        <v>9</v>
      </c>
      <c r="G441" s="23" t="s">
        <v>10</v>
      </c>
    </row>
    <row r="442" spans="1:11" x14ac:dyDescent="0.25">
      <c r="A442" s="19"/>
      <c r="B442" s="24"/>
      <c r="C442" s="20"/>
      <c r="D442" s="19"/>
      <c r="E442" s="20"/>
      <c r="F442" s="19"/>
      <c r="G442" s="20"/>
    </row>
    <row r="443" spans="1:11" ht="11.5" thickBot="1" x14ac:dyDescent="0.3">
      <c r="A443" s="25"/>
      <c r="B443" s="14"/>
      <c r="C443" s="15"/>
      <c r="D443" s="25"/>
      <c r="E443" s="15"/>
      <c r="F443" s="25"/>
      <c r="G443" s="15"/>
    </row>
    <row r="444" spans="1:11" x14ac:dyDescent="0.25">
      <c r="A444" s="46" t="s">
        <v>102</v>
      </c>
      <c r="B444" s="1" t="s">
        <v>104</v>
      </c>
      <c r="C444" s="11"/>
      <c r="D444" s="84">
        <f t="shared" ref="D444:E456" si="54">ROUND(D401*D$435,0)</f>
        <v>0</v>
      </c>
      <c r="E444" s="27">
        <f t="shared" si="54"/>
        <v>0</v>
      </c>
      <c r="F444" s="84">
        <f t="shared" ref="F444:F456" si="55">D401+D444</f>
        <v>0</v>
      </c>
      <c r="G444" s="27">
        <f t="shared" ref="G444:G456" si="56">E401+E444</f>
        <v>0</v>
      </c>
    </row>
    <row r="445" spans="1:11" x14ac:dyDescent="0.25">
      <c r="A445" s="46" t="s">
        <v>2</v>
      </c>
      <c r="B445" s="1" t="s">
        <v>94</v>
      </c>
      <c r="C445" s="11"/>
      <c r="D445" s="29">
        <f t="shared" si="54"/>
        <v>0</v>
      </c>
      <c r="E445" s="30">
        <f t="shared" si="54"/>
        <v>0</v>
      </c>
      <c r="F445" s="29">
        <f t="shared" si="55"/>
        <v>0</v>
      </c>
      <c r="G445" s="30">
        <f t="shared" si="56"/>
        <v>0</v>
      </c>
    </row>
    <row r="446" spans="1:11" x14ac:dyDescent="0.25">
      <c r="A446" s="46" t="s">
        <v>103</v>
      </c>
      <c r="B446" s="1" t="s">
        <v>105</v>
      </c>
      <c r="C446" s="11"/>
      <c r="D446" s="29">
        <f t="shared" si="54"/>
        <v>0</v>
      </c>
      <c r="E446" s="30">
        <f t="shared" si="54"/>
        <v>0</v>
      </c>
      <c r="F446" s="29">
        <f t="shared" si="55"/>
        <v>0</v>
      </c>
      <c r="G446" s="30">
        <f t="shared" si="56"/>
        <v>0</v>
      </c>
    </row>
    <row r="447" spans="1:11" x14ac:dyDescent="0.25">
      <c r="A447" s="46" t="s">
        <v>98</v>
      </c>
      <c r="B447" s="1" t="s">
        <v>95</v>
      </c>
      <c r="C447" s="11"/>
      <c r="D447" s="29">
        <f t="shared" si="54"/>
        <v>0</v>
      </c>
      <c r="E447" s="30">
        <f t="shared" si="54"/>
        <v>0</v>
      </c>
      <c r="F447" s="29">
        <f t="shared" si="55"/>
        <v>0</v>
      </c>
      <c r="G447" s="30">
        <f t="shared" si="56"/>
        <v>0</v>
      </c>
    </row>
    <row r="448" spans="1:11" x14ac:dyDescent="0.25">
      <c r="A448" s="46">
        <v>2</v>
      </c>
      <c r="B448" s="1" t="s">
        <v>11</v>
      </c>
      <c r="C448" s="11"/>
      <c r="D448" s="29">
        <f t="shared" si="54"/>
        <v>0</v>
      </c>
      <c r="E448" s="30">
        <f t="shared" si="54"/>
        <v>0</v>
      </c>
      <c r="F448" s="29">
        <f t="shared" si="55"/>
        <v>0</v>
      </c>
      <c r="G448" s="30">
        <f t="shared" si="56"/>
        <v>0</v>
      </c>
    </row>
    <row r="449" spans="1:11" x14ac:dyDescent="0.25">
      <c r="A449" s="46">
        <v>3</v>
      </c>
      <c r="B449" s="1" t="s">
        <v>12</v>
      </c>
      <c r="C449" s="11"/>
      <c r="D449" s="29">
        <f t="shared" si="54"/>
        <v>0</v>
      </c>
      <c r="E449" s="30">
        <f t="shared" si="54"/>
        <v>0</v>
      </c>
      <c r="F449" s="29">
        <f t="shared" si="55"/>
        <v>0</v>
      </c>
      <c r="G449" s="30">
        <f t="shared" si="56"/>
        <v>0</v>
      </c>
    </row>
    <row r="450" spans="1:11" x14ac:dyDescent="0.25">
      <c r="A450" s="46">
        <v>4</v>
      </c>
      <c r="B450" s="1" t="s">
        <v>13</v>
      </c>
      <c r="C450" s="11"/>
      <c r="D450" s="29">
        <f t="shared" si="54"/>
        <v>0</v>
      </c>
      <c r="E450" s="30">
        <f t="shared" si="54"/>
        <v>0</v>
      </c>
      <c r="F450" s="29">
        <f t="shared" si="55"/>
        <v>0</v>
      </c>
      <c r="G450" s="30">
        <f t="shared" si="56"/>
        <v>0</v>
      </c>
    </row>
    <row r="451" spans="1:11" x14ac:dyDescent="0.25">
      <c r="A451" s="46">
        <v>5</v>
      </c>
      <c r="B451" s="1" t="s">
        <v>14</v>
      </c>
      <c r="C451" s="11"/>
      <c r="D451" s="29">
        <f t="shared" si="54"/>
        <v>0</v>
      </c>
      <c r="E451" s="30">
        <f t="shared" si="54"/>
        <v>0</v>
      </c>
      <c r="F451" s="29">
        <f t="shared" si="55"/>
        <v>0</v>
      </c>
      <c r="G451" s="30">
        <f t="shared" si="56"/>
        <v>0</v>
      </c>
    </row>
    <row r="452" spans="1:11" x14ac:dyDescent="0.25">
      <c r="A452" s="46">
        <v>6</v>
      </c>
      <c r="B452" s="1" t="s">
        <v>15</v>
      </c>
      <c r="C452" s="11"/>
      <c r="D452" s="29">
        <f t="shared" si="54"/>
        <v>0</v>
      </c>
      <c r="E452" s="30">
        <f t="shared" si="54"/>
        <v>0</v>
      </c>
      <c r="F452" s="29">
        <f t="shared" si="55"/>
        <v>0</v>
      </c>
      <c r="G452" s="30">
        <f t="shared" si="56"/>
        <v>0</v>
      </c>
    </row>
    <row r="453" spans="1:11" x14ac:dyDescent="0.25">
      <c r="A453" s="46">
        <v>7</v>
      </c>
      <c r="B453" s="1" t="s">
        <v>16</v>
      </c>
      <c r="C453" s="11"/>
      <c r="D453" s="29">
        <f t="shared" si="54"/>
        <v>0</v>
      </c>
      <c r="E453" s="30">
        <f t="shared" si="54"/>
        <v>0</v>
      </c>
      <c r="F453" s="29">
        <f t="shared" si="55"/>
        <v>0</v>
      </c>
      <c r="G453" s="30">
        <f t="shared" si="56"/>
        <v>0</v>
      </c>
    </row>
    <row r="454" spans="1:11" x14ac:dyDescent="0.25">
      <c r="A454" s="46">
        <v>8</v>
      </c>
      <c r="B454" s="1" t="s">
        <v>17</v>
      </c>
      <c r="C454" s="11"/>
      <c r="D454" s="29">
        <f t="shared" si="54"/>
        <v>0</v>
      </c>
      <c r="E454" s="30">
        <f t="shared" si="54"/>
        <v>0</v>
      </c>
      <c r="F454" s="29">
        <f t="shared" si="55"/>
        <v>0</v>
      </c>
      <c r="G454" s="30">
        <f t="shared" si="56"/>
        <v>0</v>
      </c>
    </row>
    <row r="455" spans="1:11" x14ac:dyDescent="0.25">
      <c r="A455" s="46">
        <v>9</v>
      </c>
      <c r="B455" s="1" t="s">
        <v>18</v>
      </c>
      <c r="C455" s="11"/>
      <c r="D455" s="29">
        <f t="shared" si="54"/>
        <v>0</v>
      </c>
      <c r="E455" s="30">
        <f t="shared" si="54"/>
        <v>0</v>
      </c>
      <c r="F455" s="29">
        <f t="shared" si="55"/>
        <v>0</v>
      </c>
      <c r="G455" s="30">
        <f t="shared" si="56"/>
        <v>0</v>
      </c>
    </row>
    <row r="456" spans="1:11" x14ac:dyDescent="0.25">
      <c r="A456" s="46">
        <v>10</v>
      </c>
      <c r="B456" s="1" t="s">
        <v>19</v>
      </c>
      <c r="C456" s="11"/>
      <c r="D456" s="29">
        <f t="shared" si="54"/>
        <v>0</v>
      </c>
      <c r="E456" s="30">
        <f t="shared" si="54"/>
        <v>0</v>
      </c>
      <c r="F456" s="29">
        <f t="shared" si="55"/>
        <v>0</v>
      </c>
      <c r="G456" s="30">
        <f t="shared" si="56"/>
        <v>0</v>
      </c>
    </row>
    <row r="457" spans="1:11" x14ac:dyDescent="0.25">
      <c r="A457" s="46" t="s">
        <v>96</v>
      </c>
      <c r="B457" s="1" t="s">
        <v>97</v>
      </c>
      <c r="C457" s="11"/>
      <c r="D457" s="29">
        <f>ROUND(D414*D$435,0)</f>
        <v>0</v>
      </c>
      <c r="E457" s="52"/>
      <c r="F457" s="29">
        <f>D414+D457</f>
        <v>0</v>
      </c>
      <c r="G457" s="52"/>
    </row>
    <row r="458" spans="1:11" x14ac:dyDescent="0.25">
      <c r="A458" s="46" t="s">
        <v>6</v>
      </c>
      <c r="B458" s="1" t="s">
        <v>20</v>
      </c>
      <c r="C458" s="11"/>
      <c r="D458" s="29">
        <f>ROUND(D415*D$435,0)</f>
        <v>0</v>
      </c>
      <c r="E458" s="30">
        <f>ROUND(E415*E$435,0)</f>
        <v>0</v>
      </c>
      <c r="F458" s="29">
        <f>D415+D458</f>
        <v>0</v>
      </c>
      <c r="G458" s="30">
        <f>E415+E458</f>
        <v>0</v>
      </c>
    </row>
    <row r="459" spans="1:11" ht="11.5" thickBot="1" x14ac:dyDescent="0.3">
      <c r="A459" s="25"/>
      <c r="B459" s="14"/>
      <c r="C459" s="15"/>
      <c r="D459" s="25"/>
      <c r="E459" s="15"/>
      <c r="F459" s="25"/>
      <c r="G459" s="15"/>
    </row>
    <row r="460" spans="1:11" x14ac:dyDescent="0.25">
      <c r="A460" s="6" t="s">
        <v>21</v>
      </c>
      <c r="B460" s="9"/>
      <c r="C460" s="9"/>
      <c r="D460" s="26">
        <f t="shared" ref="D460:G460" si="57">SUM(D444:D459)</f>
        <v>0</v>
      </c>
      <c r="E460" s="26">
        <f t="shared" si="57"/>
        <v>0</v>
      </c>
      <c r="F460" s="26">
        <f t="shared" si="57"/>
        <v>0</v>
      </c>
      <c r="G460" s="27">
        <f t="shared" si="57"/>
        <v>0</v>
      </c>
      <c r="H460" s="28"/>
    </row>
    <row r="461" spans="1:11" ht="11.5" thickBot="1" x14ac:dyDescent="0.3">
      <c r="A461" s="25"/>
      <c r="B461" s="14"/>
      <c r="C461" s="14"/>
      <c r="D461" s="35"/>
      <c r="E461" s="35"/>
      <c r="F461" s="35"/>
      <c r="G461" s="36"/>
    </row>
    <row r="462" spans="1:11" x14ac:dyDescent="0.25">
      <c r="A462" s="10" t="s">
        <v>99</v>
      </c>
      <c r="B462" s="9"/>
      <c r="C462" s="9"/>
      <c r="D462" s="26">
        <f>D449+D450+D452+D444+D445+D446+D447</f>
        <v>0</v>
      </c>
      <c r="E462" s="26">
        <f>E449+E450+E452+E444+E445+E446+E447</f>
        <v>0</v>
      </c>
      <c r="F462" s="26">
        <f>F449+F450+F452+F444+F445+F446+F447</f>
        <v>0</v>
      </c>
      <c r="G462" s="27">
        <f>G449+G450+G452+G444+G445+G446+G447</f>
        <v>0</v>
      </c>
    </row>
    <row r="463" spans="1:11" ht="11.5" thickBot="1" x14ac:dyDescent="0.3">
      <c r="A463" s="25" t="s">
        <v>22</v>
      </c>
      <c r="B463" s="14"/>
      <c r="C463" s="14"/>
      <c r="D463" s="35">
        <f t="shared" ref="D463:G463" si="58">D460-D462</f>
        <v>0</v>
      </c>
      <c r="E463" s="35">
        <f t="shared" si="58"/>
        <v>0</v>
      </c>
      <c r="F463" s="35">
        <f t="shared" si="58"/>
        <v>0</v>
      </c>
      <c r="G463" s="36">
        <f t="shared" si="58"/>
        <v>0</v>
      </c>
    </row>
    <row r="464" spans="1:11" x14ac:dyDescent="0.25">
      <c r="D464" s="28"/>
      <c r="E464" s="28"/>
      <c r="F464" s="28"/>
      <c r="G464" s="28"/>
      <c r="H464" s="28"/>
      <c r="I464" s="28"/>
      <c r="J464" s="28"/>
      <c r="K464" s="28"/>
    </row>
    <row r="465" spans="1:12" ht="11.5" thickBot="1" x14ac:dyDescent="0.3">
      <c r="A465" s="1" t="s">
        <v>67</v>
      </c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1:12" x14ac:dyDescent="0.25">
      <c r="C466" s="16" t="s">
        <v>8</v>
      </c>
      <c r="D466" s="18"/>
      <c r="E466" s="28"/>
      <c r="F466" s="28"/>
      <c r="G466" s="28"/>
      <c r="H466" s="28"/>
      <c r="I466" s="28"/>
      <c r="J466" s="28"/>
    </row>
    <row r="467" spans="1:12" x14ac:dyDescent="0.25">
      <c r="C467" s="21" t="s">
        <v>9</v>
      </c>
      <c r="D467" s="23" t="s">
        <v>10</v>
      </c>
      <c r="E467" s="28"/>
      <c r="F467" s="28"/>
      <c r="G467" s="28"/>
      <c r="H467" s="28"/>
      <c r="I467" s="28"/>
      <c r="J467" s="28"/>
    </row>
    <row r="468" spans="1:12" x14ac:dyDescent="0.25">
      <c r="C468" s="19"/>
      <c r="D468" s="20"/>
      <c r="E468" s="28"/>
      <c r="F468" s="28"/>
      <c r="G468" s="28"/>
      <c r="H468" s="28"/>
      <c r="I468" s="28"/>
      <c r="J468" s="28"/>
    </row>
    <row r="469" spans="1:12" ht="11.5" thickBot="1" x14ac:dyDescent="0.3">
      <c r="C469" s="25"/>
      <c r="D469" s="15"/>
    </row>
    <row r="470" spans="1:12" x14ac:dyDescent="0.25">
      <c r="B470" s="1" t="s">
        <v>90</v>
      </c>
      <c r="C470" s="43">
        <v>1</v>
      </c>
      <c r="D470" s="43">
        <v>1</v>
      </c>
    </row>
    <row r="471" spans="1:12" x14ac:dyDescent="0.25">
      <c r="B471" s="1" t="s">
        <v>91</v>
      </c>
      <c r="C471" s="43">
        <v>1</v>
      </c>
      <c r="D471" s="43">
        <v>1</v>
      </c>
    </row>
    <row r="472" spans="1:12" ht="11.5" thickBot="1" x14ac:dyDescent="0.3">
      <c r="G472" s="28"/>
    </row>
    <row r="473" spans="1:12" ht="13.5" customHeight="1" thickBot="1" x14ac:dyDescent="0.3">
      <c r="D473" s="70" t="s">
        <v>68</v>
      </c>
      <c r="E473" s="71"/>
      <c r="F473" s="72" t="str">
        <f>MID(C1,1,4)&amp;"/"&amp;MID(C1,3,2)+1&amp;" CORE+ ADDITION (X and Y)"</f>
        <v>2025/26 CORE+ ADDITION (X and Y)</v>
      </c>
      <c r="G473" s="73"/>
    </row>
    <row r="474" spans="1:12" x14ac:dyDescent="0.25">
      <c r="A474" s="6" t="s">
        <v>7</v>
      </c>
      <c r="B474" s="9"/>
      <c r="C474" s="7"/>
      <c r="D474" s="74" t="s">
        <v>8</v>
      </c>
      <c r="E474" s="17"/>
      <c r="F474" s="78" t="s">
        <v>8</v>
      </c>
      <c r="G474" s="55"/>
    </row>
    <row r="475" spans="1:12" x14ac:dyDescent="0.25">
      <c r="A475" s="19"/>
      <c r="B475" s="24"/>
      <c r="C475" s="20"/>
      <c r="D475" s="21" t="s">
        <v>9</v>
      </c>
      <c r="E475" s="22" t="s">
        <v>10</v>
      </c>
      <c r="F475" s="56" t="s">
        <v>9</v>
      </c>
      <c r="G475" s="57" t="s">
        <v>10</v>
      </c>
    </row>
    <row r="476" spans="1:12" x14ac:dyDescent="0.25">
      <c r="A476" s="19"/>
      <c r="B476" s="24"/>
      <c r="C476" s="20"/>
      <c r="D476" s="19"/>
      <c r="E476" s="24"/>
      <c r="F476" s="58"/>
      <c r="G476" s="59"/>
    </row>
    <row r="477" spans="1:12" ht="11.5" thickBot="1" x14ac:dyDescent="0.3">
      <c r="A477" s="25"/>
      <c r="B477" s="14"/>
      <c r="C477" s="15"/>
      <c r="D477" s="25"/>
      <c r="E477" s="14"/>
      <c r="F477" s="60"/>
      <c r="G477" s="61"/>
    </row>
    <row r="478" spans="1:12" x14ac:dyDescent="0.25">
      <c r="A478" s="46" t="s">
        <v>102</v>
      </c>
      <c r="B478" s="1" t="s">
        <v>104</v>
      </c>
      <c r="C478" s="11"/>
      <c r="D478" s="28">
        <f t="shared" ref="D478:E482" si="59">IF(D401&lt;D31,ROUND(C$471*(D31-D401),0),0)</f>
        <v>0</v>
      </c>
      <c r="E478" s="28">
        <f t="shared" si="59"/>
        <v>0</v>
      </c>
      <c r="F478" s="85">
        <f t="shared" ref="F478" si="60">F444+D478</f>
        <v>0</v>
      </c>
      <c r="G478" s="63">
        <f t="shared" ref="G478" si="61">G444+E478</f>
        <v>0</v>
      </c>
    </row>
    <row r="479" spans="1:12" x14ac:dyDescent="0.25">
      <c r="A479" s="46" t="s">
        <v>2</v>
      </c>
      <c r="B479" s="1" t="s">
        <v>94</v>
      </c>
      <c r="C479" s="11"/>
      <c r="D479" s="28">
        <f t="shared" si="59"/>
        <v>0</v>
      </c>
      <c r="E479" s="28">
        <f t="shared" si="59"/>
        <v>0</v>
      </c>
      <c r="F479" s="64">
        <f t="shared" ref="F479:F481" si="62">F445+D479</f>
        <v>0</v>
      </c>
      <c r="G479" s="65">
        <f t="shared" ref="G479:G481" si="63">G445+E479</f>
        <v>0</v>
      </c>
    </row>
    <row r="480" spans="1:12" x14ac:dyDescent="0.25">
      <c r="A480" s="46" t="s">
        <v>103</v>
      </c>
      <c r="B480" s="1" t="s">
        <v>105</v>
      </c>
      <c r="C480" s="11"/>
      <c r="D480" s="28">
        <f t="shared" si="59"/>
        <v>0</v>
      </c>
      <c r="E480" s="28">
        <f t="shared" si="59"/>
        <v>0</v>
      </c>
      <c r="F480" s="64">
        <f t="shared" si="62"/>
        <v>0</v>
      </c>
      <c r="G480" s="65">
        <f t="shared" si="63"/>
        <v>0</v>
      </c>
    </row>
    <row r="481" spans="1:7" x14ac:dyDescent="0.25">
      <c r="A481" s="46" t="s">
        <v>98</v>
      </c>
      <c r="B481" s="1" t="s">
        <v>95</v>
      </c>
      <c r="C481" s="11"/>
      <c r="D481" s="28">
        <f t="shared" si="59"/>
        <v>0</v>
      </c>
      <c r="E481" s="28">
        <f t="shared" si="59"/>
        <v>0</v>
      </c>
      <c r="F481" s="64">
        <f t="shared" si="62"/>
        <v>0</v>
      </c>
      <c r="G481" s="65">
        <f t="shared" si="63"/>
        <v>0</v>
      </c>
    </row>
    <row r="482" spans="1:7" x14ac:dyDescent="0.25">
      <c r="A482" s="46">
        <v>2</v>
      </c>
      <c r="B482" s="1" t="s">
        <v>11</v>
      </c>
      <c r="C482" s="11"/>
      <c r="D482" s="28">
        <f t="shared" si="59"/>
        <v>0</v>
      </c>
      <c r="E482" s="28">
        <f t="shared" si="59"/>
        <v>0</v>
      </c>
      <c r="F482" s="64">
        <f t="shared" ref="F482:F490" si="64">F448+D482</f>
        <v>0</v>
      </c>
      <c r="G482" s="65">
        <f t="shared" ref="G482:G490" si="65">G448+E482</f>
        <v>0</v>
      </c>
    </row>
    <row r="483" spans="1:7" x14ac:dyDescent="0.25">
      <c r="A483" s="46">
        <v>3</v>
      </c>
      <c r="B483" s="1" t="s">
        <v>12</v>
      </c>
      <c r="C483" s="11"/>
      <c r="D483" s="28">
        <f>IF(D406&lt;D36,ROUND(C$470*(D36-D406),0),0)</f>
        <v>0</v>
      </c>
      <c r="E483" s="28">
        <f>IF(E406&lt;E36,ROUND(D$470*(E36-E406),0),0)</f>
        <v>0</v>
      </c>
      <c r="F483" s="64">
        <f t="shared" si="64"/>
        <v>0</v>
      </c>
      <c r="G483" s="65">
        <f t="shared" si="65"/>
        <v>0</v>
      </c>
    </row>
    <row r="484" spans="1:7" x14ac:dyDescent="0.25">
      <c r="A484" s="46">
        <v>4</v>
      </c>
      <c r="B484" s="1" t="s">
        <v>13</v>
      </c>
      <c r="C484" s="11"/>
      <c r="D484" s="28">
        <f>IF(D407&lt;D37,ROUND(C$470*(D37-D407),0),0)</f>
        <v>0</v>
      </c>
      <c r="E484" s="28">
        <f>IF(E407&lt;E37,ROUND(D$470*(E37-E407),0),0)</f>
        <v>0</v>
      </c>
      <c r="F484" s="64">
        <f t="shared" si="64"/>
        <v>0</v>
      </c>
      <c r="G484" s="65">
        <f t="shared" si="65"/>
        <v>0</v>
      </c>
    </row>
    <row r="485" spans="1:7" x14ac:dyDescent="0.25">
      <c r="A485" s="46">
        <v>5</v>
      </c>
      <c r="B485" s="1" t="s">
        <v>14</v>
      </c>
      <c r="C485" s="11"/>
      <c r="D485" s="28">
        <f>IF(D408&lt;D38,ROUND(C$471*(D38-D408),0),0)</f>
        <v>0</v>
      </c>
      <c r="E485" s="28">
        <f>IF(E408&lt;E38,ROUND(D$471*(E38-E408),0),0)</f>
        <v>0</v>
      </c>
      <c r="F485" s="64">
        <f t="shared" si="64"/>
        <v>0</v>
      </c>
      <c r="G485" s="65">
        <f t="shared" si="65"/>
        <v>0</v>
      </c>
    </row>
    <row r="486" spans="1:7" x14ac:dyDescent="0.25">
      <c r="A486" s="46">
        <v>6</v>
      </c>
      <c r="B486" s="1" t="s">
        <v>15</v>
      </c>
      <c r="C486" s="11"/>
      <c r="D486" s="28">
        <f>IF(D409&lt;D39,ROUND(C$470*(D39-D409),0),0)</f>
        <v>0</v>
      </c>
      <c r="E486" s="28">
        <f>IF(E409&lt;E39,ROUND(D$470*(E39-E409),0),0)</f>
        <v>0</v>
      </c>
      <c r="F486" s="64">
        <f t="shared" si="64"/>
        <v>0</v>
      </c>
      <c r="G486" s="65">
        <f t="shared" si="65"/>
        <v>0</v>
      </c>
    </row>
    <row r="487" spans="1:7" x14ac:dyDescent="0.25">
      <c r="A487" s="46">
        <v>7</v>
      </c>
      <c r="B487" s="1" t="s">
        <v>16</v>
      </c>
      <c r="C487" s="11"/>
      <c r="D487" s="28">
        <f t="shared" ref="D487:E490" si="66">IF(D410&lt;D40,ROUND(C$471*(D40-D410),0),0)</f>
        <v>0</v>
      </c>
      <c r="E487" s="28">
        <f t="shared" si="66"/>
        <v>0</v>
      </c>
      <c r="F487" s="64">
        <f t="shared" si="64"/>
        <v>0</v>
      </c>
      <c r="G487" s="65">
        <f t="shared" si="65"/>
        <v>0</v>
      </c>
    </row>
    <row r="488" spans="1:7" x14ac:dyDescent="0.25">
      <c r="A488" s="46">
        <v>8</v>
      </c>
      <c r="B488" s="1" t="s">
        <v>17</v>
      </c>
      <c r="C488" s="11"/>
      <c r="D488" s="28">
        <f t="shared" si="66"/>
        <v>0</v>
      </c>
      <c r="E488" s="28">
        <f t="shared" si="66"/>
        <v>0</v>
      </c>
      <c r="F488" s="64">
        <f t="shared" si="64"/>
        <v>0</v>
      </c>
      <c r="G488" s="65">
        <f t="shared" si="65"/>
        <v>0</v>
      </c>
    </row>
    <row r="489" spans="1:7" x14ac:dyDescent="0.25">
      <c r="A489" s="46">
        <v>9</v>
      </c>
      <c r="B489" s="1" t="s">
        <v>18</v>
      </c>
      <c r="C489" s="11"/>
      <c r="D489" s="28">
        <f t="shared" si="66"/>
        <v>0</v>
      </c>
      <c r="E489" s="28">
        <f t="shared" si="66"/>
        <v>0</v>
      </c>
      <c r="F489" s="64">
        <f t="shared" si="64"/>
        <v>0</v>
      </c>
      <c r="G489" s="65">
        <f t="shared" si="65"/>
        <v>0</v>
      </c>
    </row>
    <row r="490" spans="1:7" x14ac:dyDescent="0.25">
      <c r="A490" s="46">
        <v>10</v>
      </c>
      <c r="B490" s="1" t="s">
        <v>19</v>
      </c>
      <c r="C490" s="11"/>
      <c r="D490" s="28">
        <f t="shared" si="66"/>
        <v>0</v>
      </c>
      <c r="E490" s="28">
        <f t="shared" si="66"/>
        <v>0</v>
      </c>
      <c r="F490" s="64">
        <f t="shared" si="64"/>
        <v>0</v>
      </c>
      <c r="G490" s="65">
        <f t="shared" si="65"/>
        <v>0</v>
      </c>
    </row>
    <row r="491" spans="1:7" x14ac:dyDescent="0.25">
      <c r="A491" s="46" t="s">
        <v>96</v>
      </c>
      <c r="B491" s="1" t="s">
        <v>97</v>
      </c>
      <c r="C491" s="11"/>
      <c r="D491" s="28">
        <f>IF(D414&lt;D44,ROUND(C$471*(D44-D414),0),0)</f>
        <v>0</v>
      </c>
      <c r="E491" s="53"/>
      <c r="F491" s="64">
        <f>F457+D491</f>
        <v>0</v>
      </c>
      <c r="G491" s="69"/>
    </row>
    <row r="492" spans="1:7" x14ac:dyDescent="0.25">
      <c r="A492" s="46" t="s">
        <v>6</v>
      </c>
      <c r="B492" s="1" t="s">
        <v>20</v>
      </c>
      <c r="C492" s="11"/>
      <c r="D492" s="28">
        <f>IF(D415&lt;D45,ROUND(C$471*(D45-D415),0),0)</f>
        <v>0</v>
      </c>
      <c r="E492" s="28">
        <f>IF(E415&lt;E45,ROUND(D$471*(E45-E415),0),0)</f>
        <v>0</v>
      </c>
      <c r="F492" s="64">
        <f>F458+D492</f>
        <v>0</v>
      </c>
      <c r="G492" s="65">
        <f>G458+E492</f>
        <v>0</v>
      </c>
    </row>
    <row r="493" spans="1:7" ht="11.5" thickBot="1" x14ac:dyDescent="0.3">
      <c r="A493" s="25"/>
      <c r="B493" s="14"/>
      <c r="C493" s="15"/>
      <c r="D493" s="28"/>
      <c r="E493" s="28"/>
      <c r="F493" s="66"/>
      <c r="G493" s="68"/>
    </row>
    <row r="494" spans="1:7" x14ac:dyDescent="0.25">
      <c r="A494" s="6" t="s">
        <v>21</v>
      </c>
      <c r="B494" s="9"/>
      <c r="C494" s="9"/>
      <c r="D494" s="26">
        <f t="shared" ref="D494:G494" si="67">SUM(D478:D493)</f>
        <v>0</v>
      </c>
      <c r="E494" s="26">
        <f t="shared" si="67"/>
        <v>0</v>
      </c>
      <c r="F494" s="62">
        <f t="shared" si="67"/>
        <v>0</v>
      </c>
      <c r="G494" s="63">
        <f t="shared" si="67"/>
        <v>0</v>
      </c>
    </row>
    <row r="495" spans="1:7" ht="11.5" thickBot="1" x14ac:dyDescent="0.3">
      <c r="A495" s="25"/>
      <c r="B495" s="14"/>
      <c r="C495" s="14"/>
      <c r="D495" s="35"/>
      <c r="E495" s="35"/>
      <c r="F495" s="67"/>
      <c r="G495" s="68"/>
    </row>
    <row r="496" spans="1:7" x14ac:dyDescent="0.25">
      <c r="A496" s="10" t="s">
        <v>99</v>
      </c>
      <c r="B496" s="9"/>
      <c r="C496" s="9"/>
      <c r="D496" s="26">
        <f>D483+D484+D486+D478+D479+D480+D481</f>
        <v>0</v>
      </c>
      <c r="E496" s="26">
        <f>E483+E484+E486+E478+E479+E480+E481</f>
        <v>0</v>
      </c>
      <c r="F496" s="62">
        <f>F483+F484+F486+F478+F479+F480+F481</f>
        <v>0</v>
      </c>
      <c r="G496" s="63">
        <f>G483+G484+G486+G478+G479+G480+G481</f>
        <v>0</v>
      </c>
    </row>
    <row r="497" spans="1:12" ht="11.5" thickBot="1" x14ac:dyDescent="0.3">
      <c r="A497" s="25" t="s">
        <v>22</v>
      </c>
      <c r="B497" s="14"/>
      <c r="C497" s="14"/>
      <c r="D497" s="35">
        <f t="shared" ref="D497:G497" si="68">D494-D496</f>
        <v>0</v>
      </c>
      <c r="E497" s="35">
        <f t="shared" si="68"/>
        <v>0</v>
      </c>
      <c r="F497" s="67">
        <f t="shared" si="68"/>
        <v>0</v>
      </c>
      <c r="G497" s="68">
        <f t="shared" si="68"/>
        <v>0</v>
      </c>
    </row>
    <row r="498" spans="1:12" x14ac:dyDescent="0.25">
      <c r="D498" s="28"/>
      <c r="E498" s="28"/>
      <c r="F498" s="28"/>
      <c r="G498" s="28"/>
      <c r="H498" s="28"/>
      <c r="I498" s="28"/>
      <c r="J498" s="28"/>
      <c r="K498" s="28"/>
      <c r="L498" s="28"/>
    </row>
    <row r="500" spans="1:12" ht="17.25" customHeight="1" x14ac:dyDescent="0.25"/>
    <row r="501" spans="1:12" x14ac:dyDescent="0.25">
      <c r="A501" s="1" t="s">
        <v>114</v>
      </c>
    </row>
    <row r="502" spans="1:12" ht="11.5" thickBot="1" x14ac:dyDescent="0.3"/>
    <row r="503" spans="1:12" x14ac:dyDescent="0.25">
      <c r="A503" s="6" t="s">
        <v>7</v>
      </c>
      <c r="B503" s="9"/>
      <c r="C503" s="7"/>
      <c r="D503" s="74" t="s">
        <v>8</v>
      </c>
      <c r="E503" s="18"/>
    </row>
    <row r="504" spans="1:12" x14ac:dyDescent="0.25">
      <c r="A504" s="19"/>
      <c r="B504" s="24"/>
      <c r="C504" s="20"/>
      <c r="D504" s="21" t="s">
        <v>9</v>
      </c>
      <c r="E504" s="23" t="s">
        <v>10</v>
      </c>
    </row>
    <row r="505" spans="1:12" x14ac:dyDescent="0.25">
      <c r="A505" s="19"/>
      <c r="B505" s="24"/>
      <c r="C505" s="20"/>
      <c r="D505" s="19"/>
      <c r="E505" s="20"/>
    </row>
    <row r="506" spans="1:12" ht="11.5" thickBot="1" x14ac:dyDescent="0.3">
      <c r="A506" s="25"/>
      <c r="B506" s="14"/>
      <c r="C506" s="15"/>
      <c r="D506" s="25"/>
      <c r="E506" s="15"/>
    </row>
    <row r="507" spans="1:12" x14ac:dyDescent="0.25">
      <c r="A507" s="46" t="s">
        <v>102</v>
      </c>
      <c r="B507" s="1" t="s">
        <v>104</v>
      </c>
      <c r="C507" s="11"/>
      <c r="D507" s="84" t="str">
        <f t="shared" ref="D507:E519" si="69">IF(INT(D401-D31)&gt;0,D401-D31,"OK")</f>
        <v>OK</v>
      </c>
      <c r="E507" s="27" t="str">
        <f t="shared" si="69"/>
        <v>OK</v>
      </c>
    </row>
    <row r="508" spans="1:12" x14ac:dyDescent="0.25">
      <c r="A508" s="46" t="s">
        <v>2</v>
      </c>
      <c r="B508" s="1" t="s">
        <v>94</v>
      </c>
      <c r="C508" s="11"/>
      <c r="D508" s="29" t="str">
        <f t="shared" si="69"/>
        <v>OK</v>
      </c>
      <c r="E508" s="30" t="str">
        <f t="shared" si="69"/>
        <v>OK</v>
      </c>
    </row>
    <row r="509" spans="1:12" x14ac:dyDescent="0.25">
      <c r="A509" s="46" t="s">
        <v>103</v>
      </c>
      <c r="B509" s="1" t="s">
        <v>105</v>
      </c>
      <c r="C509" s="11"/>
      <c r="D509" s="29" t="str">
        <f t="shared" si="69"/>
        <v>OK</v>
      </c>
      <c r="E509" s="30" t="str">
        <f t="shared" si="69"/>
        <v>OK</v>
      </c>
    </row>
    <row r="510" spans="1:12" x14ac:dyDescent="0.25">
      <c r="A510" s="46" t="s">
        <v>98</v>
      </c>
      <c r="B510" s="1" t="s">
        <v>95</v>
      </c>
      <c r="C510" s="11"/>
      <c r="D510" s="29" t="str">
        <f t="shared" si="69"/>
        <v>OK</v>
      </c>
      <c r="E510" s="30" t="str">
        <f t="shared" si="69"/>
        <v>OK</v>
      </c>
    </row>
    <row r="511" spans="1:12" x14ac:dyDescent="0.25">
      <c r="A511" s="46">
        <v>2</v>
      </c>
      <c r="B511" s="1" t="s">
        <v>11</v>
      </c>
      <c r="C511" s="11"/>
      <c r="D511" s="29" t="str">
        <f t="shared" si="69"/>
        <v>OK</v>
      </c>
      <c r="E511" s="30" t="str">
        <f t="shared" si="69"/>
        <v>OK</v>
      </c>
    </row>
    <row r="512" spans="1:12" x14ac:dyDescent="0.25">
      <c r="A512" s="46">
        <v>3</v>
      </c>
      <c r="B512" s="1" t="s">
        <v>12</v>
      </c>
      <c r="C512" s="11"/>
      <c r="D512" s="29" t="str">
        <f t="shared" si="69"/>
        <v>OK</v>
      </c>
      <c r="E512" s="30" t="str">
        <f t="shared" si="69"/>
        <v>OK</v>
      </c>
    </row>
    <row r="513" spans="1:5" x14ac:dyDescent="0.25">
      <c r="A513" s="46">
        <v>4</v>
      </c>
      <c r="B513" s="1" t="s">
        <v>13</v>
      </c>
      <c r="C513" s="11"/>
      <c r="D513" s="29" t="str">
        <f t="shared" si="69"/>
        <v>OK</v>
      </c>
      <c r="E513" s="30" t="str">
        <f t="shared" si="69"/>
        <v>OK</v>
      </c>
    </row>
    <row r="514" spans="1:5" x14ac:dyDescent="0.25">
      <c r="A514" s="46">
        <v>5</v>
      </c>
      <c r="B514" s="1" t="s">
        <v>14</v>
      </c>
      <c r="C514" s="11"/>
      <c r="D514" s="29" t="str">
        <f t="shared" si="69"/>
        <v>OK</v>
      </c>
      <c r="E514" s="30" t="str">
        <f t="shared" si="69"/>
        <v>OK</v>
      </c>
    </row>
    <row r="515" spans="1:5" x14ac:dyDescent="0.25">
      <c r="A515" s="46">
        <v>6</v>
      </c>
      <c r="B515" s="1" t="s">
        <v>15</v>
      </c>
      <c r="C515" s="11"/>
      <c r="D515" s="29" t="str">
        <f t="shared" si="69"/>
        <v>OK</v>
      </c>
      <c r="E515" s="30" t="str">
        <f t="shared" si="69"/>
        <v>OK</v>
      </c>
    </row>
    <row r="516" spans="1:5" x14ac:dyDescent="0.25">
      <c r="A516" s="46">
        <v>7</v>
      </c>
      <c r="B516" s="1" t="s">
        <v>16</v>
      </c>
      <c r="C516" s="11"/>
      <c r="D516" s="29" t="str">
        <f t="shared" si="69"/>
        <v>OK</v>
      </c>
      <c r="E516" s="30" t="str">
        <f t="shared" si="69"/>
        <v>OK</v>
      </c>
    </row>
    <row r="517" spans="1:5" x14ac:dyDescent="0.25">
      <c r="A517" s="46">
        <v>8</v>
      </c>
      <c r="B517" s="1" t="s">
        <v>17</v>
      </c>
      <c r="C517" s="11"/>
      <c r="D517" s="29" t="str">
        <f t="shared" si="69"/>
        <v>OK</v>
      </c>
      <c r="E517" s="30" t="str">
        <f t="shared" si="69"/>
        <v>OK</v>
      </c>
    </row>
    <row r="518" spans="1:5" x14ac:dyDescent="0.25">
      <c r="A518" s="46">
        <v>9</v>
      </c>
      <c r="B518" s="1" t="s">
        <v>18</v>
      </c>
      <c r="C518" s="11"/>
      <c r="D518" s="29" t="str">
        <f t="shared" si="69"/>
        <v>OK</v>
      </c>
      <c r="E518" s="30" t="str">
        <f t="shared" si="69"/>
        <v>OK</v>
      </c>
    </row>
    <row r="519" spans="1:5" x14ac:dyDescent="0.25">
      <c r="A519" s="46">
        <v>10</v>
      </c>
      <c r="B519" s="1" t="s">
        <v>19</v>
      </c>
      <c r="C519" s="11"/>
      <c r="D519" s="29" t="str">
        <f t="shared" si="69"/>
        <v>OK</v>
      </c>
      <c r="E519" s="30" t="str">
        <f t="shared" si="69"/>
        <v>OK</v>
      </c>
    </row>
    <row r="520" spans="1:5" x14ac:dyDescent="0.25">
      <c r="A520" s="46" t="s">
        <v>96</v>
      </c>
      <c r="B520" s="1" t="s">
        <v>97</v>
      </c>
      <c r="C520" s="11"/>
      <c r="D520" s="54"/>
      <c r="E520" s="52"/>
    </row>
    <row r="521" spans="1:5" x14ac:dyDescent="0.25">
      <c r="A521" s="46" t="s">
        <v>6</v>
      </c>
      <c r="B521" s="1" t="s">
        <v>20</v>
      </c>
      <c r="C521" s="11"/>
      <c r="D521" s="29" t="str">
        <f>IF(INT(D415-D45)&gt;0,D415-D45,"OK")</f>
        <v>OK</v>
      </c>
      <c r="E521" s="30" t="str">
        <f>IF(INT(E415-E45)&gt;0,E415-E45,"OK")</f>
        <v>OK</v>
      </c>
    </row>
    <row r="522" spans="1:5" ht="11.5" thickBot="1" x14ac:dyDescent="0.3">
      <c r="A522" s="25"/>
      <c r="B522" s="14"/>
      <c r="C522" s="15"/>
      <c r="D522" s="25"/>
      <c r="E522" s="15"/>
    </row>
  </sheetData>
  <mergeCells count="2">
    <mergeCell ref="F110:G110"/>
    <mergeCell ref="D110:E110"/>
  </mergeCells>
  <phoneticPr fontId="0" type="noConversion"/>
  <pageMargins left="0.75" right="0.75" top="1" bottom="1" header="0.5" footer="0.5"/>
  <pageSetup paperSize="9" scale="61" fitToHeight="24" orientation="landscape" r:id="rId1"/>
  <headerFooter alignWithMargins="0">
    <oddFooter>&amp;CPage &amp;P&amp;R&amp;D, &amp;T</oddFooter>
  </headerFooter>
  <rowBreaks count="12" manualBreakCount="12">
    <brk id="20" max="16383" man="1"/>
    <brk id="51" max="16383" man="1"/>
    <brk id="78" max="16383" man="1"/>
    <brk id="135" max="16383" man="1"/>
    <brk id="177" max="16383" man="1"/>
    <brk id="214" max="16383" man="1"/>
    <brk id="277" max="16383" man="1"/>
    <brk id="323" max="16383" man="1"/>
    <brk id="391" max="16383" man="1"/>
    <brk id="422" max="16383" man="1"/>
    <brk id="464" max="16383" man="1"/>
    <brk id="49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1140ACC249E4881B80B54423D7E11" ma:contentTypeVersion="11" ma:contentTypeDescription="Create a new document." ma:contentTypeScope="" ma:versionID="b475942b5215d4ad9a9c2d4f22014b1b">
  <xsd:schema xmlns:xsd="http://www.w3.org/2001/XMLSchema" xmlns:xs="http://www.w3.org/2001/XMLSchema" xmlns:p="http://schemas.microsoft.com/office/2006/metadata/properties" xmlns:ns2="bf26e9d4-cde3-44f5-9afa-338d89e11628" targetNamespace="http://schemas.microsoft.com/office/2006/metadata/properties" ma:root="true" ma:fieldsID="05d9d0c2bf467ff033cf9a2ef9c59292" ns2:_="">
    <xsd:import namespace="bf26e9d4-cde3-44f5-9afa-338d89e116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6e9d4-cde3-44f5-9afa-338d89e116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26e9d4-cde3-44f5-9afa-338d89e116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170E4E-8AFD-4E1B-82DE-1BBCD9238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AE3C7-5A9F-4CAA-A11F-316C0F5F6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26e9d4-cde3-44f5-9afa-338d89e116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DB2A03-074D-4402-A268-6FB69FBF9B0A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bf26e9d4-cde3-44f5-9afa-338d89e1162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81c0cdd-42e7-43ee-a207-27cba4148442}" enabled="1" method="Standard" siteId="{4eb1528b-5ec4-4651-b34d-ef219eb6ec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Institution</vt:lpstr>
      <vt:lpstr>FUNDCRED</vt:lpstr>
      <vt:lpstr>HESESCRED</vt:lpstr>
      <vt:lpstr>Instid</vt:lpstr>
      <vt:lpstr>Instname</vt:lpstr>
      <vt:lpstr>Institution!Print_Titles</vt:lpstr>
    </vt:vector>
  </TitlesOfParts>
  <Company>Medr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jonathan.davey@medr.cymru</dc:creator>
  <cp:lastModifiedBy>Jane Gulliford</cp:lastModifiedBy>
  <cp:lastPrinted>2012-03-06T11:35:17Z</cp:lastPrinted>
  <dcterms:created xsi:type="dcterms:W3CDTF">2000-03-20T11:04:09Z</dcterms:created>
  <dcterms:modified xsi:type="dcterms:W3CDTF">2025-08-21T12:32:10Z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0x0101003C41140ACC249E4881B80B54423D7E11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