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Users\DaviesLA\Objective\Objects\WinTalk\f4c6dc0e-84fe-41c6-bec8-ae8b1f9aa829\"/>
    </mc:Choice>
  </mc:AlternateContent>
  <xr:revisionPtr revIDLastSave="0" documentId="8_{CF8682FD-058D-4DCF-BDC0-F5F94211C2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3" i="1"/>
  <c r="J23" i="1"/>
  <c r="I23" i="1"/>
  <c r="C23" i="1"/>
  <c r="D23" i="1"/>
  <c r="E23" i="1"/>
  <c r="F23" i="1"/>
  <c r="G23" i="1"/>
  <c r="B23" i="1"/>
  <c r="K23" i="1" s="1"/>
  <c r="I27" i="1" l="1"/>
  <c r="J27" i="1" s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 s="1"/>
  <c r="K33" i="1" s="1"/>
  <c r="I34" i="1"/>
  <c r="J34" i="1" s="1"/>
  <c r="K34" i="1" s="1"/>
  <c r="I35" i="1"/>
  <c r="J35" i="1" s="1"/>
  <c r="K35" i="1" s="1"/>
  <c r="I36" i="1"/>
  <c r="J36" i="1" s="1"/>
  <c r="K36" i="1" s="1"/>
  <c r="I37" i="1"/>
  <c r="J37" i="1" s="1"/>
  <c r="K37" i="1" s="1"/>
  <c r="I38" i="1"/>
  <c r="J38" i="1" s="1"/>
  <c r="K38" i="1" s="1"/>
  <c r="I39" i="1"/>
  <c r="J39" i="1" s="1"/>
  <c r="K39" i="1" s="1"/>
  <c r="I40" i="1"/>
  <c r="J40" i="1" s="1"/>
  <c r="K40" i="1" s="1"/>
  <c r="I41" i="1"/>
  <c r="J41" i="1" s="1"/>
  <c r="K41" i="1" s="1"/>
  <c r="I42" i="1"/>
  <c r="J42" i="1" s="1"/>
  <c r="K42" i="1" s="1"/>
  <c r="I43" i="1"/>
  <c r="J43" i="1" s="1"/>
  <c r="K43" i="1" s="1"/>
  <c r="I44" i="1"/>
  <c r="J44" i="1" s="1"/>
  <c r="K44" i="1" s="1"/>
  <c r="I45" i="1"/>
  <c r="J45" i="1" s="1"/>
  <c r="K45" i="1" s="1"/>
  <c r="I46" i="1"/>
  <c r="J46" i="1" s="1"/>
  <c r="K46" i="1" s="1"/>
  <c r="B47" i="1" l="1"/>
  <c r="D47" i="1" l="1"/>
  <c r="C47" i="1"/>
  <c r="E47" i="1"/>
  <c r="F47" i="1"/>
  <c r="I47" i="1"/>
  <c r="G47" i="1"/>
  <c r="J47" i="1" l="1"/>
  <c r="K47" i="1" s="1"/>
</calcChain>
</file>

<file path=xl/sharedStrings.xml><?xml version="1.0" encoding="utf-8"?>
<sst xmlns="http://schemas.openxmlformats.org/spreadsheetml/2006/main" count="64" uniqueCount="64">
  <si>
    <t>Table 1</t>
  </si>
  <si>
    <t>Local Authority</t>
  </si>
  <si>
    <t>Deprivation</t>
  </si>
  <si>
    <t>Sparsity</t>
  </si>
  <si>
    <t>Welsh Medium</t>
  </si>
  <si>
    <t>3% Centrally Retained</t>
  </si>
  <si>
    <t>Variation from 2022-23 £s</t>
  </si>
  <si>
    <t>Anglesey</t>
  </si>
  <si>
    <t>Gwynedd</t>
  </si>
  <si>
    <t>Conwy</t>
  </si>
  <si>
    <t>Denbighshire</t>
  </si>
  <si>
    <t>Flintshire</t>
  </si>
  <si>
    <t>Wrexham</t>
  </si>
  <si>
    <t>Powys</t>
  </si>
  <si>
    <t>Ceredigion</t>
  </si>
  <si>
    <t>Pembrokeshire</t>
  </si>
  <si>
    <t>Carmarthenshire</t>
  </si>
  <si>
    <t>Swansea</t>
  </si>
  <si>
    <t>Neath Port Talbot</t>
  </si>
  <si>
    <t>Bridgend</t>
  </si>
  <si>
    <t>Vale of Glamorgan</t>
  </si>
  <si>
    <t>Rhondda Cynon Taff</t>
  </si>
  <si>
    <t>Cardiff</t>
  </si>
  <si>
    <t>Caerphilly</t>
  </si>
  <si>
    <t>Torfaen</t>
  </si>
  <si>
    <t>Monmouthshire</t>
  </si>
  <si>
    <t>Newport</t>
  </si>
  <si>
    <t xml:space="preserve">Ymgodiad Teneurwydd poblogaeth </t>
  </si>
  <si>
    <t>Cyfrwng Cymraeg</t>
  </si>
  <si>
    <t xml:space="preserve">Amddifadedd </t>
  </si>
  <si>
    <t>Amrywiad o 2022-23 £s</t>
  </si>
  <si>
    <t>Tabl 1</t>
  </si>
  <si>
    <t>Cyngor Sir Ynys Môn</t>
  </si>
  <si>
    <t xml:space="preserve">Cyngor Gwynedd </t>
  </si>
  <si>
    <t xml:space="preserve">Cyngor Bwrdeistref Sirol Conwy </t>
  </si>
  <si>
    <t>Cyngor Sir Ddinbych</t>
  </si>
  <si>
    <t>Cyngor Sir y Fflint</t>
  </si>
  <si>
    <t>Cyngor Sir Wrecsam</t>
  </si>
  <si>
    <t xml:space="preserve">Cyngor Sir Powys </t>
  </si>
  <si>
    <t xml:space="preserve">Cyngor Sir Ceredigion </t>
  </si>
  <si>
    <t>Cyngor Sir Benfro</t>
  </si>
  <si>
    <t>Cyngor Sir Gaerfyrddin</t>
  </si>
  <si>
    <t>Dinas a Sir Abertawe</t>
  </si>
  <si>
    <t>Cyngor Bwrdeistref Sirol Castell-nedd Port Talbot</t>
  </si>
  <si>
    <t>BridgendCyngor Bwrdeistref Sirol Pen-y-Bont ar Ogwr</t>
  </si>
  <si>
    <t>Cyngor Sir Bro Morgannwg</t>
  </si>
  <si>
    <t xml:space="preserve">Cyngor Bwrdesitref Sirol Rhondda Cynon Taf </t>
  </si>
  <si>
    <t>Cyngor Sir Caerdydd</t>
  </si>
  <si>
    <t xml:space="preserve">Cyngor Bwrdeistref Sirol Caerffili </t>
  </si>
  <si>
    <t>Cyngor Bwrdeistref Sirol Torfaen</t>
  </si>
  <si>
    <t>Cyngor Sir Fynwy</t>
  </si>
  <si>
    <t>Cyngor Dinas Casnewydd</t>
  </si>
  <si>
    <t>Awdurdod Lleol</t>
  </si>
  <si>
    <t>3% a gedwir yn ganolog</t>
  </si>
  <si>
    <t>2023-24 Dangosol cyn Codiadau</t>
  </si>
  <si>
    <t>2022-23 Actual Allocation</t>
  </si>
  <si>
    <t>2023-24 Indicative before Uplifts</t>
  </si>
  <si>
    <t xml:space="preserve">Total 2023-24 Allocation </t>
  </si>
  <si>
    <t>2022-23 Dyraniad Gwirioneddol</t>
  </si>
  <si>
    <t xml:space="preserve">Cyfanswm Dyraniad 2023-24 </t>
  </si>
  <si>
    <t>Transition</t>
  </si>
  <si>
    <t>Pontio</t>
  </si>
  <si>
    <t>Amrywiad o 2022-23 %</t>
  </si>
  <si>
    <t>Variation from 2022-23 %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</si>
</sst>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0.000"/>
    <numFmt numFmtId="166" formatCode="&quot;£&quot;#,##0"/>
  </numFmts>
  <fonts count="5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  <fill>
      <patternFill patternType="solid">
        <fgColor rgb="FFE4DFEC"/>
        <bgColor indexed="64"/>
      </patternFill>
    </fill>
  </fills>
  <borders count="3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165" fontId="1" fillId="0" borderId="0" xfId="0" applyNumberFormat="1" applyFont="1"/>
    <xf numFmtId="164" fontId="2" fillId="0" borderId="0" xfId="0" applyNumberFormat="1" applyFont="1"/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1" fillId="2" borderId="1" xfId="0" applyNumberFormat="1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164" fontId="4" fillId="3" borderId="1" xfId="0" applyNumberFormat="1" applyFont="1" applyFill="1" applyBorder="1"/>
    <xf numFmtId="10" fontId="1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166" fontId="1" fillId="0" borderId="0" xfId="0" applyNumberFormat="1" applyFont="1"/>
    <xf numFmtId="166" fontId="1" fillId="2" borderId="1" xfId="0" applyNumberFormat="1" applyFont="1" applyFill="1" applyBorder="1" applyAlignment="1">
      <alignment wrapText="1"/>
    </xf>
    <xf numFmtId="166" fontId="1" fillId="3" borderId="1" xfId="0" applyNumberFormat="1" applyFont="1" applyFill="1" applyBorder="1"/>
    <xf numFmtId="166" fontId="1" fillId="2" borderId="1" xfId="0" applyNumberFormat="1" applyFont="1" applyFill="1" applyBorder="1"/>
    <xf numFmtId="166" fontId="1" fillId="0" borderId="2" xfId="0" applyNumberFormat="1" applyFont="1" applyBorder="1"/>
    <xf numFmtId="166" fontId="4" fillId="3" borderId="1" xfId="0" applyNumberFormat="1" applyFont="1" applyFill="1" applyBorder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DFEC"/>
      <color rgb="FFCCC0DA"/>
      <color rgb="FFDECDFF"/>
      <color rgb="FFBA97FF"/>
      <color rgb="FFD9B3FF"/>
      <color rgb="FFCC99FF"/>
      <color rgb="FF9999FF"/>
      <color rgb="FFCCCC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2.xml" Id="Ra0c4115e25044a5c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tabSelected="1" zoomScaleNormal="100" workbookViewId="0"/>
  </sheetViews>
  <sheetFormatPr defaultColWidth="8.88671875" defaultRowHeight="15" x14ac:dyDescent="0.25"/>
  <cols>
    <col min="1" max="1" width="29.77734375" style="1" customWidth="1"/>
    <col min="2" max="2" width="12.5546875" style="16" customWidth="1"/>
    <col min="3" max="3" width="13.6640625" style="1" customWidth="1"/>
    <col min="4" max="4" width="10.88671875" style="1" customWidth="1"/>
    <col min="5" max="6" width="9.88671875" style="1" bestFit="1" customWidth="1"/>
    <col min="7" max="8" width="9.88671875" style="1" customWidth="1"/>
    <col min="9" max="9" width="12.21875" style="2" customWidth="1"/>
    <col min="10" max="10" width="11.44140625" style="1" customWidth="1"/>
    <col min="11" max="11" width="8.88671875" style="1"/>
    <col min="12" max="12" width="10.33203125" style="1" bestFit="1" customWidth="1"/>
    <col min="13" max="16384" width="8.88671875" style="1"/>
  </cols>
  <sheetData>
    <row r="1" spans="1:12" x14ac:dyDescent="0.25">
      <c r="A1" s="1" t="s">
        <v>31</v>
      </c>
      <c r="B1" s="20"/>
      <c r="D1" s="2"/>
      <c r="I1" s="1"/>
    </row>
    <row r="2" spans="1:12" ht="45" x14ac:dyDescent="0.25">
      <c r="A2" s="6" t="s">
        <v>52</v>
      </c>
      <c r="B2" s="17" t="s">
        <v>58</v>
      </c>
      <c r="C2" s="6" t="s">
        <v>54</v>
      </c>
      <c r="D2" s="6" t="s">
        <v>29</v>
      </c>
      <c r="E2" s="6" t="s">
        <v>27</v>
      </c>
      <c r="F2" s="6" t="s">
        <v>28</v>
      </c>
      <c r="G2" s="6" t="s">
        <v>53</v>
      </c>
      <c r="H2" s="6" t="s">
        <v>61</v>
      </c>
      <c r="I2" s="7" t="s">
        <v>59</v>
      </c>
      <c r="J2" s="6" t="s">
        <v>30</v>
      </c>
      <c r="K2" s="6" t="s">
        <v>62</v>
      </c>
    </row>
    <row r="3" spans="1:12" x14ac:dyDescent="0.25">
      <c r="A3" s="11" t="s">
        <v>32</v>
      </c>
      <c r="B3" s="18">
        <v>2915270.24</v>
      </c>
      <c r="C3" s="12">
        <v>2608638.5361950886</v>
      </c>
      <c r="D3" s="12">
        <v>88495</v>
      </c>
      <c r="E3" s="12">
        <v>214825</v>
      </c>
      <c r="F3" s="12">
        <v>129050</v>
      </c>
      <c r="G3" s="12">
        <v>78259.15608585265</v>
      </c>
      <c r="H3" s="12">
        <v>0</v>
      </c>
      <c r="I3" s="13">
        <v>3119267.6922809412</v>
      </c>
      <c r="J3" s="12">
        <v>203997.45228094095</v>
      </c>
      <c r="K3" s="14">
        <f>SUM(I3-B3)/B3</f>
        <v>6.9975486142561161E-2</v>
      </c>
      <c r="L3" s="22"/>
    </row>
    <row r="4" spans="1:12" x14ac:dyDescent="0.25">
      <c r="A4" s="11" t="s">
        <v>33</v>
      </c>
      <c r="B4" s="18">
        <v>4022878.76</v>
      </c>
      <c r="C4" s="12">
        <v>3439105.6597621194</v>
      </c>
      <c r="D4" s="12">
        <v>64819</v>
      </c>
      <c r="E4" s="12">
        <v>228615</v>
      </c>
      <c r="F4" s="12">
        <v>385670</v>
      </c>
      <c r="G4" s="12">
        <v>103173.16979286358</v>
      </c>
      <c r="H4" s="12">
        <v>0</v>
      </c>
      <c r="I4" s="13">
        <v>4221382.8295549834</v>
      </c>
      <c r="J4" s="12">
        <v>198504.06955498364</v>
      </c>
      <c r="K4" s="14">
        <f t="shared" ref="K4:K23" si="0">SUM(I4-B4)/B4</f>
        <v>4.9343786228094939E-2</v>
      </c>
    </row>
    <row r="5" spans="1:12" x14ac:dyDescent="0.25">
      <c r="A5" s="11" t="s">
        <v>34</v>
      </c>
      <c r="B5" s="18">
        <v>5527297</v>
      </c>
      <c r="C5" s="12">
        <v>5235334.4612338562</v>
      </c>
      <c r="D5" s="12">
        <v>129090</v>
      </c>
      <c r="E5" s="12">
        <v>0</v>
      </c>
      <c r="F5" s="12">
        <v>120796</v>
      </c>
      <c r="G5" s="12">
        <v>157060.03383701568</v>
      </c>
      <c r="H5" s="12">
        <v>37122.140214564279</v>
      </c>
      <c r="I5" s="13">
        <v>5679402.6352854362</v>
      </c>
      <c r="J5" s="12">
        <v>152105.63528543618</v>
      </c>
      <c r="K5" s="14">
        <f t="shared" si="0"/>
        <v>2.7518990798836424E-2</v>
      </c>
    </row>
    <row r="6" spans="1:12" x14ac:dyDescent="0.25">
      <c r="A6" s="11" t="s">
        <v>35</v>
      </c>
      <c r="B6" s="18">
        <v>3926529.78</v>
      </c>
      <c r="C6" s="12">
        <v>3576804.4776533954</v>
      </c>
      <c r="D6" s="12">
        <v>87184</v>
      </c>
      <c r="E6" s="12">
        <v>0</v>
      </c>
      <c r="F6" s="12">
        <v>118874</v>
      </c>
      <c r="G6" s="12">
        <v>107304.13432960186</v>
      </c>
      <c r="H6" s="12">
        <v>84815.772216001991</v>
      </c>
      <c r="I6" s="13">
        <v>3974982.384198999</v>
      </c>
      <c r="J6" s="12">
        <v>48452.604198999237</v>
      </c>
      <c r="K6" s="14">
        <f t="shared" si="0"/>
        <v>1.2339803061164925E-2</v>
      </c>
    </row>
    <row r="7" spans="1:12" x14ac:dyDescent="0.25">
      <c r="A7" s="11" t="s">
        <v>36</v>
      </c>
      <c r="B7" s="18">
        <v>4689585.5</v>
      </c>
      <c r="C7" s="12">
        <v>4441863.5814384436</v>
      </c>
      <c r="D7" s="12">
        <v>68521</v>
      </c>
      <c r="E7" s="12">
        <v>0</v>
      </c>
      <c r="F7" s="12">
        <v>81726</v>
      </c>
      <c r="G7" s="12">
        <v>133255.90744315329</v>
      </c>
      <c r="H7" s="12">
        <v>62746.733996701427</v>
      </c>
      <c r="I7" s="13">
        <v>4788113.2228782987</v>
      </c>
      <c r="J7" s="12">
        <v>98527.722878298722</v>
      </c>
      <c r="K7" s="14">
        <f t="shared" si="0"/>
        <v>2.1009900102748679E-2</v>
      </c>
    </row>
    <row r="8" spans="1:12" x14ac:dyDescent="0.25">
      <c r="A8" s="11" t="s">
        <v>37</v>
      </c>
      <c r="B8" s="18">
        <v>1360920.7</v>
      </c>
      <c r="C8" s="12">
        <v>1081406.3038621433</v>
      </c>
      <c r="D8" s="12">
        <v>48760</v>
      </c>
      <c r="E8" s="12">
        <v>0</v>
      </c>
      <c r="F8" s="12">
        <v>81726</v>
      </c>
      <c r="G8" s="12">
        <v>32442.189115864297</v>
      </c>
      <c r="H8" s="12">
        <v>80678.783248496242</v>
      </c>
      <c r="I8" s="13">
        <v>1325013.2762265038</v>
      </c>
      <c r="J8" s="12">
        <v>-35907.423773496179</v>
      </c>
      <c r="K8" s="14">
        <f t="shared" si="0"/>
        <v>-2.6384655456777296E-2</v>
      </c>
    </row>
    <row r="9" spans="1:12" x14ac:dyDescent="0.25">
      <c r="A9" s="11" t="s">
        <v>38</v>
      </c>
      <c r="B9" s="18">
        <v>5205844.62</v>
      </c>
      <c r="C9" s="12">
        <v>4467401.1812203759</v>
      </c>
      <c r="D9" s="12">
        <v>33816</v>
      </c>
      <c r="E9" s="12">
        <v>687840</v>
      </c>
      <c r="F9" s="12">
        <v>146100</v>
      </c>
      <c r="G9" s="12">
        <v>134022.03543661127</v>
      </c>
      <c r="H9" s="12">
        <v>0</v>
      </c>
      <c r="I9" s="13">
        <v>5469179.2166569876</v>
      </c>
      <c r="J9" s="12">
        <v>263334.59665698744</v>
      </c>
      <c r="K9" s="14">
        <f t="shared" si="0"/>
        <v>5.0584413458154162E-2</v>
      </c>
    </row>
    <row r="10" spans="1:12" x14ac:dyDescent="0.25">
      <c r="A10" s="11" t="s">
        <v>39</v>
      </c>
      <c r="B10" s="18">
        <v>3747602.57</v>
      </c>
      <c r="C10" s="12">
        <v>3252046.7193719996</v>
      </c>
      <c r="D10" s="12">
        <v>15712</v>
      </c>
      <c r="E10" s="12">
        <v>332448</v>
      </c>
      <c r="F10" s="12">
        <v>186382</v>
      </c>
      <c r="G10" s="12">
        <v>97561.401581159982</v>
      </c>
      <c r="H10" s="12">
        <v>0</v>
      </c>
      <c r="I10" s="13">
        <v>3884150.1209531594</v>
      </c>
      <c r="J10" s="12">
        <v>136547.55095315957</v>
      </c>
      <c r="K10" s="14">
        <f t="shared" si="0"/>
        <v>3.6435974306944605E-2</v>
      </c>
    </row>
    <row r="11" spans="1:12" x14ac:dyDescent="0.25">
      <c r="A11" s="11" t="s">
        <v>40</v>
      </c>
      <c r="B11" s="18">
        <v>2998996.28</v>
      </c>
      <c r="C11" s="12">
        <v>2667548.3645438706</v>
      </c>
      <c r="D11" s="12">
        <v>45070</v>
      </c>
      <c r="E11" s="12">
        <v>286640</v>
      </c>
      <c r="F11" s="12">
        <v>89156</v>
      </c>
      <c r="G11" s="12">
        <v>80026.45093631612</v>
      </c>
      <c r="H11" s="12">
        <v>0</v>
      </c>
      <c r="I11" s="13">
        <v>3168440.8154801866</v>
      </c>
      <c r="J11" s="12">
        <v>169444.53548018681</v>
      </c>
      <c r="K11" s="14">
        <f t="shared" si="0"/>
        <v>5.6500415359030332E-2</v>
      </c>
    </row>
    <row r="12" spans="1:12" x14ac:dyDescent="0.25">
      <c r="A12" s="11" t="s">
        <v>41</v>
      </c>
      <c r="B12" s="18">
        <v>7098869.9500000002</v>
      </c>
      <c r="C12" s="12">
        <v>6017502.3961423254</v>
      </c>
      <c r="D12" s="12">
        <v>78730</v>
      </c>
      <c r="E12" s="12">
        <v>500256</v>
      </c>
      <c r="F12" s="12">
        <v>329402</v>
      </c>
      <c r="G12" s="12">
        <v>180525.07188426977</v>
      </c>
      <c r="H12" s="12">
        <v>105938.49994295277</v>
      </c>
      <c r="I12" s="13">
        <v>7212353.967969548</v>
      </c>
      <c r="J12" s="12">
        <v>113484.01796954777</v>
      </c>
      <c r="K12" s="14">
        <f t="shared" si="0"/>
        <v>1.5986208899283719E-2</v>
      </c>
    </row>
    <row r="13" spans="1:12" x14ac:dyDescent="0.25">
      <c r="A13" s="11" t="s">
        <v>42</v>
      </c>
      <c r="B13" s="18">
        <v>6242161.5199999996</v>
      </c>
      <c r="C13" s="12">
        <v>6114708.547926723</v>
      </c>
      <c r="D13" s="12">
        <v>235082</v>
      </c>
      <c r="E13" s="12">
        <v>0</v>
      </c>
      <c r="F13" s="12">
        <v>163452</v>
      </c>
      <c r="G13" s="12">
        <v>183441.2564378017</v>
      </c>
      <c r="H13" s="12">
        <v>0</v>
      </c>
      <c r="I13" s="13">
        <v>6696683.8043645248</v>
      </c>
      <c r="J13" s="12">
        <v>454522.28436452523</v>
      </c>
      <c r="K13" s="14">
        <f t="shared" si="0"/>
        <v>7.281488678372508E-2</v>
      </c>
    </row>
    <row r="14" spans="1:12" ht="30" x14ac:dyDescent="0.25">
      <c r="A14" s="15" t="s">
        <v>43</v>
      </c>
      <c r="B14" s="18">
        <v>1994122.43</v>
      </c>
      <c r="C14" s="12">
        <v>1912990.6471170806</v>
      </c>
      <c r="D14" s="12">
        <v>103495</v>
      </c>
      <c r="E14" s="12">
        <v>0</v>
      </c>
      <c r="F14" s="12">
        <v>55722</v>
      </c>
      <c r="G14" s="12">
        <v>57389.719413512415</v>
      </c>
      <c r="H14" s="12">
        <v>0</v>
      </c>
      <c r="I14" s="13">
        <v>2129597.366530593</v>
      </c>
      <c r="J14" s="12">
        <v>135474.93653059308</v>
      </c>
      <c r="K14" s="14">
        <f t="shared" si="0"/>
        <v>6.7937120857014324E-2</v>
      </c>
    </row>
    <row r="15" spans="1:12" ht="30" x14ac:dyDescent="0.25">
      <c r="A15" s="15" t="s">
        <v>44</v>
      </c>
      <c r="B15" s="18">
        <v>7568784.1200000001</v>
      </c>
      <c r="C15" s="12">
        <v>6943790.0849730233</v>
      </c>
      <c r="D15" s="12">
        <v>294340</v>
      </c>
      <c r="E15" s="12">
        <v>0</v>
      </c>
      <c r="F15" s="12">
        <v>89156</v>
      </c>
      <c r="G15" s="12">
        <v>208313.7025491907</v>
      </c>
      <c r="H15" s="12">
        <v>147485.30319389328</v>
      </c>
      <c r="I15" s="13">
        <v>7683085.0907161068</v>
      </c>
      <c r="J15" s="12">
        <v>114300.97071610671</v>
      </c>
      <c r="K15" s="14">
        <f t="shared" si="0"/>
        <v>1.5101629126146448E-2</v>
      </c>
    </row>
    <row r="16" spans="1:12" x14ac:dyDescent="0.25">
      <c r="A16" s="11" t="s">
        <v>45</v>
      </c>
      <c r="B16" s="18">
        <v>7291309.7199999997</v>
      </c>
      <c r="C16" s="12">
        <v>7231647.5329505419</v>
      </c>
      <c r="D16" s="12">
        <v>147026</v>
      </c>
      <c r="E16" s="12">
        <v>0</v>
      </c>
      <c r="F16" s="12">
        <v>98071</v>
      </c>
      <c r="G16" s="12">
        <v>216949.42598851625</v>
      </c>
      <c r="H16" s="12">
        <v>0</v>
      </c>
      <c r="I16" s="13">
        <v>7693693.9589390578</v>
      </c>
      <c r="J16" s="12">
        <v>402384.23893905804</v>
      </c>
      <c r="K16" s="14">
        <f t="shared" si="0"/>
        <v>5.5186825740692586E-2</v>
      </c>
    </row>
    <row r="17" spans="1:14" ht="30" x14ac:dyDescent="0.25">
      <c r="A17" s="15" t="s">
        <v>46</v>
      </c>
      <c r="B17" s="18">
        <v>11219726.060000001</v>
      </c>
      <c r="C17" s="12">
        <v>9822654.1920834538</v>
      </c>
      <c r="D17" s="12">
        <v>741151</v>
      </c>
      <c r="E17" s="12">
        <v>0</v>
      </c>
      <c r="F17" s="12">
        <v>380169</v>
      </c>
      <c r="G17" s="12">
        <v>294679.62576250359</v>
      </c>
      <c r="H17" s="12">
        <v>180228.33867952041</v>
      </c>
      <c r="I17" s="13">
        <v>11418882.156525478</v>
      </c>
      <c r="J17" s="12">
        <v>199156.09652547725</v>
      </c>
      <c r="K17" s="14">
        <f t="shared" si="0"/>
        <v>1.7750531114614151E-2</v>
      </c>
    </row>
    <row r="18" spans="1:14" x14ac:dyDescent="0.25">
      <c r="A18" s="11" t="s">
        <v>47</v>
      </c>
      <c r="B18" s="18">
        <v>15733755.6</v>
      </c>
      <c r="C18" s="12">
        <v>14096000.748608317</v>
      </c>
      <c r="D18" s="12">
        <v>578423</v>
      </c>
      <c r="E18" s="12">
        <v>0</v>
      </c>
      <c r="F18" s="12">
        <v>277869</v>
      </c>
      <c r="G18" s="12">
        <v>422880.02245824953</v>
      </c>
      <c r="H18" s="12">
        <v>449769.31749171764</v>
      </c>
      <c r="I18" s="13">
        <v>15824942.088558285</v>
      </c>
      <c r="J18" s="12">
        <v>91186.488558284938</v>
      </c>
      <c r="K18" s="14">
        <f t="shared" si="0"/>
        <v>5.7955958435178022E-3</v>
      </c>
    </row>
    <row r="19" spans="1:14" x14ac:dyDescent="0.25">
      <c r="A19" s="11" t="s">
        <v>48</v>
      </c>
      <c r="B19" s="18">
        <v>3763775.9</v>
      </c>
      <c r="C19" s="12">
        <v>3520167.2806479475</v>
      </c>
      <c r="D19" s="12">
        <v>261284</v>
      </c>
      <c r="E19" s="12">
        <v>0</v>
      </c>
      <c r="F19" s="12">
        <v>114416</v>
      </c>
      <c r="G19" s="12">
        <v>105605.01841943842</v>
      </c>
      <c r="H19" s="12">
        <v>0</v>
      </c>
      <c r="I19" s="13">
        <v>4001472.299067386</v>
      </c>
      <c r="J19" s="12">
        <v>237696.39906738605</v>
      </c>
      <c r="K19" s="14">
        <f t="shared" si="0"/>
        <v>6.315370664533615E-2</v>
      </c>
    </row>
    <row r="20" spans="1:14" x14ac:dyDescent="0.25">
      <c r="A20" s="11" t="s">
        <v>49</v>
      </c>
      <c r="B20" s="18">
        <v>603570.94999999995</v>
      </c>
      <c r="C20" s="12">
        <v>425177.12082277756</v>
      </c>
      <c r="D20" s="12">
        <v>25318</v>
      </c>
      <c r="E20" s="12">
        <v>0</v>
      </c>
      <c r="F20" s="12">
        <v>102300</v>
      </c>
      <c r="G20" s="12">
        <v>12755.313624683327</v>
      </c>
      <c r="H20" s="12">
        <v>27782.326857519569</v>
      </c>
      <c r="I20" s="13">
        <v>593332.76130498038</v>
      </c>
      <c r="J20" s="12">
        <v>-10238.188695019577</v>
      </c>
      <c r="K20" s="14">
        <f t="shared" si="0"/>
        <v>-1.6962692944416193E-2</v>
      </c>
    </row>
    <row r="21" spans="1:14" x14ac:dyDescent="0.25">
      <c r="A21" s="11" t="s">
        <v>50</v>
      </c>
      <c r="B21" s="18">
        <v>3835858.97</v>
      </c>
      <c r="C21" s="12">
        <v>3750215.3688194132</v>
      </c>
      <c r="D21" s="12">
        <v>26206</v>
      </c>
      <c r="E21" s="12">
        <v>38976</v>
      </c>
      <c r="F21" s="12">
        <v>0</v>
      </c>
      <c r="G21" s="12">
        <v>112506.4610645824</v>
      </c>
      <c r="H21" s="12">
        <v>20423.076756752562</v>
      </c>
      <c r="I21" s="13">
        <v>3948326.906640748</v>
      </c>
      <c r="J21" s="12">
        <v>112467.93664074782</v>
      </c>
      <c r="K21" s="14">
        <f t="shared" si="0"/>
        <v>2.9320143811425847E-2</v>
      </c>
    </row>
    <row r="22" spans="1:14" x14ac:dyDescent="0.25">
      <c r="A22" s="11" t="s">
        <v>51</v>
      </c>
      <c r="B22" s="18">
        <v>7758353.0300000003</v>
      </c>
      <c r="C22" s="12">
        <v>7220594.6806142712</v>
      </c>
      <c r="D22" s="12">
        <v>554910</v>
      </c>
      <c r="E22" s="12">
        <v>0</v>
      </c>
      <c r="F22" s="12">
        <v>46500</v>
      </c>
      <c r="G22" s="12">
        <v>216617.84041842812</v>
      </c>
      <c r="H22" s="12">
        <v>0</v>
      </c>
      <c r="I22" s="13">
        <v>8038622.5210326994</v>
      </c>
      <c r="J22" s="12">
        <v>280269.49103269912</v>
      </c>
      <c r="K22" s="14">
        <f t="shared" si="0"/>
        <v>3.6124869537252691E-2</v>
      </c>
    </row>
    <row r="23" spans="1:14" x14ac:dyDescent="0.25">
      <c r="A23" s="8"/>
      <c r="B23" s="19">
        <f>SUM(B3:B22)</f>
        <v>107505213.7</v>
      </c>
      <c r="C23" s="19">
        <f t="shared" ref="C23:J23" si="1">SUM(C3:C22)</f>
        <v>97825597.885987177</v>
      </c>
      <c r="D23" s="19">
        <f t="shared" si="1"/>
        <v>3627432</v>
      </c>
      <c r="E23" s="19">
        <f t="shared" si="1"/>
        <v>2289600</v>
      </c>
      <c r="F23" s="19">
        <f t="shared" si="1"/>
        <v>2996537</v>
      </c>
      <c r="G23" s="19">
        <f t="shared" si="1"/>
        <v>2934767.9365796153</v>
      </c>
      <c r="H23" s="9"/>
      <c r="I23" s="9">
        <f t="shared" si="1"/>
        <v>110870925.11516492</v>
      </c>
      <c r="J23" s="9">
        <f t="shared" si="1"/>
        <v>3365711.4151649028</v>
      </c>
      <c r="K23" s="14">
        <f t="shared" si="0"/>
        <v>3.1307425001331983E-2</v>
      </c>
    </row>
    <row r="25" spans="1:14" x14ac:dyDescent="0.25">
      <c r="A25" s="1" t="s">
        <v>0</v>
      </c>
      <c r="N25" s="4"/>
    </row>
    <row r="26" spans="1:14" s="3" customFormat="1" ht="45" x14ac:dyDescent="0.25">
      <c r="A26" s="6" t="s">
        <v>1</v>
      </c>
      <c r="B26" s="17" t="s">
        <v>55</v>
      </c>
      <c r="C26" s="6" t="s">
        <v>56</v>
      </c>
      <c r="D26" s="6" t="s">
        <v>2</v>
      </c>
      <c r="E26" s="6" t="s">
        <v>3</v>
      </c>
      <c r="F26" s="6" t="s">
        <v>4</v>
      </c>
      <c r="G26" s="6" t="s">
        <v>5</v>
      </c>
      <c r="H26" s="6" t="s">
        <v>60</v>
      </c>
      <c r="I26" s="7" t="s">
        <v>57</v>
      </c>
      <c r="J26" s="6" t="s">
        <v>6</v>
      </c>
      <c r="K26" s="6" t="s">
        <v>63</v>
      </c>
    </row>
    <row r="27" spans="1:14" x14ac:dyDescent="0.25">
      <c r="A27" s="11" t="s">
        <v>7</v>
      </c>
      <c r="B27" s="18">
        <v>2915270.24</v>
      </c>
      <c r="C27" s="18">
        <v>2608638.5361950886</v>
      </c>
      <c r="D27" s="18">
        <v>88495</v>
      </c>
      <c r="E27" s="18">
        <v>214825</v>
      </c>
      <c r="F27" s="18">
        <v>129050</v>
      </c>
      <c r="G27" s="18">
        <v>78259.15608585265</v>
      </c>
      <c r="H27" s="18">
        <v>0</v>
      </c>
      <c r="I27" s="21">
        <f t="shared" ref="I27:I45" si="2">SUM(C27:H27)</f>
        <v>3119267.6922809412</v>
      </c>
      <c r="J27" s="18">
        <f t="shared" ref="J27:J45" si="3">I27-B27</f>
        <v>203997.45228094095</v>
      </c>
      <c r="K27" s="14">
        <f t="shared" ref="K27:K45" si="4">J27/B27</f>
        <v>6.9975486142561161E-2</v>
      </c>
    </row>
    <row r="28" spans="1:14" x14ac:dyDescent="0.25">
      <c r="A28" s="11" t="s">
        <v>8</v>
      </c>
      <c r="B28" s="18">
        <v>4022878.76</v>
      </c>
      <c r="C28" s="18">
        <v>3439105.6597621194</v>
      </c>
      <c r="D28" s="18">
        <v>64819</v>
      </c>
      <c r="E28" s="18">
        <v>228615</v>
      </c>
      <c r="F28" s="18">
        <v>385670</v>
      </c>
      <c r="G28" s="18">
        <v>103173.16979286358</v>
      </c>
      <c r="H28" s="18">
        <v>0</v>
      </c>
      <c r="I28" s="21">
        <f t="shared" si="2"/>
        <v>4221382.8295549834</v>
      </c>
      <c r="J28" s="18">
        <f t="shared" si="3"/>
        <v>198504.06955498364</v>
      </c>
      <c r="K28" s="14">
        <f t="shared" si="4"/>
        <v>4.9343786228094939E-2</v>
      </c>
    </row>
    <row r="29" spans="1:14" x14ac:dyDescent="0.25">
      <c r="A29" s="11" t="s">
        <v>9</v>
      </c>
      <c r="B29" s="18">
        <v>5527297</v>
      </c>
      <c r="C29" s="18">
        <v>5235334.4612338562</v>
      </c>
      <c r="D29" s="18">
        <v>129090</v>
      </c>
      <c r="E29" s="18">
        <v>0</v>
      </c>
      <c r="F29" s="18">
        <v>120796</v>
      </c>
      <c r="G29" s="18">
        <v>157060.03383701568</v>
      </c>
      <c r="H29" s="18">
        <v>37122.140214564279</v>
      </c>
      <c r="I29" s="21">
        <f t="shared" si="2"/>
        <v>5679402.6352854362</v>
      </c>
      <c r="J29" s="18">
        <f t="shared" si="3"/>
        <v>152105.63528543618</v>
      </c>
      <c r="K29" s="14">
        <f t="shared" si="4"/>
        <v>2.7518990798836424E-2</v>
      </c>
    </row>
    <row r="30" spans="1:14" x14ac:dyDescent="0.25">
      <c r="A30" s="11" t="s">
        <v>10</v>
      </c>
      <c r="B30" s="18">
        <v>3926529.78</v>
      </c>
      <c r="C30" s="18">
        <v>3576804.4776533954</v>
      </c>
      <c r="D30" s="18">
        <v>87184</v>
      </c>
      <c r="E30" s="18">
        <v>0</v>
      </c>
      <c r="F30" s="18">
        <v>118874</v>
      </c>
      <c r="G30" s="18">
        <v>107304.13432960186</v>
      </c>
      <c r="H30" s="18">
        <v>84815.772216001991</v>
      </c>
      <c r="I30" s="21">
        <f t="shared" si="2"/>
        <v>3974982.384198999</v>
      </c>
      <c r="J30" s="18">
        <f t="shared" si="3"/>
        <v>48452.604198999237</v>
      </c>
      <c r="K30" s="14">
        <f t="shared" si="4"/>
        <v>1.2339803061164925E-2</v>
      </c>
    </row>
    <row r="31" spans="1:14" x14ac:dyDescent="0.25">
      <c r="A31" s="11" t="s">
        <v>11</v>
      </c>
      <c r="B31" s="18">
        <v>4689585.5</v>
      </c>
      <c r="C31" s="18">
        <v>4441863.5814384436</v>
      </c>
      <c r="D31" s="18">
        <v>68521</v>
      </c>
      <c r="E31" s="18">
        <v>0</v>
      </c>
      <c r="F31" s="18">
        <v>81726</v>
      </c>
      <c r="G31" s="18">
        <v>133255.90744315329</v>
      </c>
      <c r="H31" s="18">
        <v>62746.733996701427</v>
      </c>
      <c r="I31" s="21">
        <f t="shared" si="2"/>
        <v>4788113.2228782987</v>
      </c>
      <c r="J31" s="18">
        <f t="shared" si="3"/>
        <v>98527.722878298722</v>
      </c>
      <c r="K31" s="14">
        <f t="shared" si="4"/>
        <v>2.1009900102748679E-2</v>
      </c>
    </row>
    <row r="32" spans="1:14" x14ac:dyDescent="0.25">
      <c r="A32" s="11" t="s">
        <v>12</v>
      </c>
      <c r="B32" s="18">
        <v>1360920.7</v>
      </c>
      <c r="C32" s="18">
        <v>1081406.3038621433</v>
      </c>
      <c r="D32" s="18">
        <v>48760</v>
      </c>
      <c r="E32" s="18">
        <v>0</v>
      </c>
      <c r="F32" s="18">
        <v>81726</v>
      </c>
      <c r="G32" s="18">
        <v>32442.189115864297</v>
      </c>
      <c r="H32" s="18">
        <v>80678.783248496242</v>
      </c>
      <c r="I32" s="21">
        <f t="shared" si="2"/>
        <v>1325013.2762265038</v>
      </c>
      <c r="J32" s="18">
        <f t="shared" si="3"/>
        <v>-35907.423773496179</v>
      </c>
      <c r="K32" s="14">
        <f t="shared" si="4"/>
        <v>-2.6384655456777296E-2</v>
      </c>
    </row>
    <row r="33" spans="1:11" x14ac:dyDescent="0.25">
      <c r="A33" s="11" t="s">
        <v>13</v>
      </c>
      <c r="B33" s="18">
        <v>5205844.62</v>
      </c>
      <c r="C33" s="18">
        <v>4467401.1812203759</v>
      </c>
      <c r="D33" s="18">
        <v>33816</v>
      </c>
      <c r="E33" s="18">
        <v>687840</v>
      </c>
      <c r="F33" s="18">
        <v>146100</v>
      </c>
      <c r="G33" s="18">
        <v>134022.03543661127</v>
      </c>
      <c r="H33" s="18">
        <v>0</v>
      </c>
      <c r="I33" s="21">
        <f t="shared" si="2"/>
        <v>5469179.2166569876</v>
      </c>
      <c r="J33" s="18">
        <f t="shared" si="3"/>
        <v>263334.59665698744</v>
      </c>
      <c r="K33" s="14">
        <f t="shared" si="4"/>
        <v>5.0584413458154162E-2</v>
      </c>
    </row>
    <row r="34" spans="1:11" x14ac:dyDescent="0.25">
      <c r="A34" s="11" t="s">
        <v>14</v>
      </c>
      <c r="B34" s="18">
        <v>3747602.57</v>
      </c>
      <c r="C34" s="18">
        <v>3252046.7193719996</v>
      </c>
      <c r="D34" s="18">
        <v>15712</v>
      </c>
      <c r="E34" s="18">
        <v>332448</v>
      </c>
      <c r="F34" s="18">
        <v>186382</v>
      </c>
      <c r="G34" s="18">
        <v>97561.401581159982</v>
      </c>
      <c r="H34" s="18">
        <v>0</v>
      </c>
      <c r="I34" s="21">
        <f t="shared" si="2"/>
        <v>3884150.1209531594</v>
      </c>
      <c r="J34" s="18">
        <f t="shared" si="3"/>
        <v>136547.55095315957</v>
      </c>
      <c r="K34" s="14">
        <f t="shared" si="4"/>
        <v>3.6435974306944605E-2</v>
      </c>
    </row>
    <row r="35" spans="1:11" x14ac:dyDescent="0.25">
      <c r="A35" s="11" t="s">
        <v>15</v>
      </c>
      <c r="B35" s="18">
        <v>2998996.28</v>
      </c>
      <c r="C35" s="18">
        <v>2667548.3645438706</v>
      </c>
      <c r="D35" s="18">
        <v>45070</v>
      </c>
      <c r="E35" s="18">
        <v>286640</v>
      </c>
      <c r="F35" s="18">
        <v>89156</v>
      </c>
      <c r="G35" s="18">
        <v>80026.45093631612</v>
      </c>
      <c r="H35" s="18">
        <v>0</v>
      </c>
      <c r="I35" s="21">
        <f t="shared" si="2"/>
        <v>3168440.8154801866</v>
      </c>
      <c r="J35" s="18">
        <f t="shared" si="3"/>
        <v>169444.53548018681</v>
      </c>
      <c r="K35" s="14">
        <f t="shared" si="4"/>
        <v>5.6500415359030332E-2</v>
      </c>
    </row>
    <row r="36" spans="1:11" x14ac:dyDescent="0.25">
      <c r="A36" s="11" t="s">
        <v>16</v>
      </c>
      <c r="B36" s="18">
        <v>7098869.9500000002</v>
      </c>
      <c r="C36" s="18">
        <v>6017502.3961423254</v>
      </c>
      <c r="D36" s="18">
        <v>78730</v>
      </c>
      <c r="E36" s="18">
        <v>500256</v>
      </c>
      <c r="F36" s="18">
        <v>329402</v>
      </c>
      <c r="G36" s="18">
        <v>180525.07188426977</v>
      </c>
      <c r="H36" s="18">
        <v>105938.49994295277</v>
      </c>
      <c r="I36" s="21">
        <f t="shared" si="2"/>
        <v>7212353.967969548</v>
      </c>
      <c r="J36" s="18">
        <f t="shared" si="3"/>
        <v>113484.01796954777</v>
      </c>
      <c r="K36" s="14">
        <f t="shared" si="4"/>
        <v>1.5986208899283719E-2</v>
      </c>
    </row>
    <row r="37" spans="1:11" x14ac:dyDescent="0.25">
      <c r="A37" s="11" t="s">
        <v>17</v>
      </c>
      <c r="B37" s="18">
        <v>6242161.5199999996</v>
      </c>
      <c r="C37" s="18">
        <v>6114708.547926723</v>
      </c>
      <c r="D37" s="18">
        <v>235082</v>
      </c>
      <c r="E37" s="18">
        <v>0</v>
      </c>
      <c r="F37" s="18">
        <v>163452</v>
      </c>
      <c r="G37" s="18">
        <v>183441.2564378017</v>
      </c>
      <c r="H37" s="18">
        <v>0</v>
      </c>
      <c r="I37" s="21">
        <f t="shared" si="2"/>
        <v>6696683.8043645248</v>
      </c>
      <c r="J37" s="18">
        <f t="shared" si="3"/>
        <v>454522.28436452523</v>
      </c>
      <c r="K37" s="14">
        <f t="shared" si="4"/>
        <v>7.281488678372508E-2</v>
      </c>
    </row>
    <row r="38" spans="1:11" x14ac:dyDescent="0.25">
      <c r="A38" s="11" t="s">
        <v>18</v>
      </c>
      <c r="B38" s="18">
        <v>1994122.43</v>
      </c>
      <c r="C38" s="18">
        <v>1912990.6471170806</v>
      </c>
      <c r="D38" s="18">
        <v>103495</v>
      </c>
      <c r="E38" s="18">
        <v>0</v>
      </c>
      <c r="F38" s="18">
        <v>55722</v>
      </c>
      <c r="G38" s="18">
        <v>57389.719413512415</v>
      </c>
      <c r="H38" s="18">
        <v>0</v>
      </c>
      <c r="I38" s="21">
        <f t="shared" si="2"/>
        <v>2129597.366530593</v>
      </c>
      <c r="J38" s="18">
        <f t="shared" si="3"/>
        <v>135474.93653059308</v>
      </c>
      <c r="K38" s="14">
        <f t="shared" si="4"/>
        <v>6.7937120857014324E-2</v>
      </c>
    </row>
    <row r="39" spans="1:11" x14ac:dyDescent="0.25">
      <c r="A39" s="11" t="s">
        <v>19</v>
      </c>
      <c r="B39" s="18">
        <v>7568784.1200000001</v>
      </c>
      <c r="C39" s="18">
        <v>6943790.0849730233</v>
      </c>
      <c r="D39" s="18">
        <v>294340</v>
      </c>
      <c r="E39" s="18">
        <v>0</v>
      </c>
      <c r="F39" s="18">
        <v>89156</v>
      </c>
      <c r="G39" s="18">
        <v>208313.7025491907</v>
      </c>
      <c r="H39" s="18">
        <v>147485.30319389328</v>
      </c>
      <c r="I39" s="21">
        <f t="shared" si="2"/>
        <v>7683085.0907161068</v>
      </c>
      <c r="J39" s="18">
        <f t="shared" si="3"/>
        <v>114300.97071610671</v>
      </c>
      <c r="K39" s="14">
        <f t="shared" si="4"/>
        <v>1.5101629126146448E-2</v>
      </c>
    </row>
    <row r="40" spans="1:11" x14ac:dyDescent="0.25">
      <c r="A40" s="11" t="s">
        <v>20</v>
      </c>
      <c r="B40" s="18">
        <v>7291309.7199999997</v>
      </c>
      <c r="C40" s="18">
        <v>7231647.5329505419</v>
      </c>
      <c r="D40" s="18">
        <v>147026</v>
      </c>
      <c r="E40" s="18">
        <v>0</v>
      </c>
      <c r="F40" s="18">
        <v>98071</v>
      </c>
      <c r="G40" s="18">
        <v>216949.42598851625</v>
      </c>
      <c r="H40" s="18">
        <v>0</v>
      </c>
      <c r="I40" s="21">
        <f t="shared" si="2"/>
        <v>7693693.9589390578</v>
      </c>
      <c r="J40" s="18">
        <f t="shared" si="3"/>
        <v>402384.23893905804</v>
      </c>
      <c r="K40" s="14">
        <f t="shared" si="4"/>
        <v>5.5186825740692586E-2</v>
      </c>
    </row>
    <row r="41" spans="1:11" x14ac:dyDescent="0.25">
      <c r="A41" s="11" t="s">
        <v>21</v>
      </c>
      <c r="B41" s="18">
        <v>11219726.060000001</v>
      </c>
      <c r="C41" s="18">
        <v>9822654.1920834538</v>
      </c>
      <c r="D41" s="18">
        <v>741151</v>
      </c>
      <c r="E41" s="18">
        <v>0</v>
      </c>
      <c r="F41" s="18">
        <v>380169</v>
      </c>
      <c r="G41" s="18">
        <v>294679.62576250359</v>
      </c>
      <c r="H41" s="18">
        <v>180228.33867952041</v>
      </c>
      <c r="I41" s="21">
        <f t="shared" si="2"/>
        <v>11418882.156525478</v>
      </c>
      <c r="J41" s="18">
        <f t="shared" si="3"/>
        <v>199156.09652547725</v>
      </c>
      <c r="K41" s="14">
        <f t="shared" si="4"/>
        <v>1.7750531114614151E-2</v>
      </c>
    </row>
    <row r="42" spans="1:11" x14ac:dyDescent="0.25">
      <c r="A42" s="11" t="s">
        <v>22</v>
      </c>
      <c r="B42" s="18">
        <v>15733755.6</v>
      </c>
      <c r="C42" s="18">
        <v>14096000.748608317</v>
      </c>
      <c r="D42" s="18">
        <v>578423</v>
      </c>
      <c r="E42" s="18">
        <v>0</v>
      </c>
      <c r="F42" s="18">
        <v>277869</v>
      </c>
      <c r="G42" s="18">
        <v>422880.02245824953</v>
      </c>
      <c r="H42" s="18">
        <v>449769.31749171764</v>
      </c>
      <c r="I42" s="21">
        <f t="shared" si="2"/>
        <v>15824942.088558285</v>
      </c>
      <c r="J42" s="18">
        <f t="shared" si="3"/>
        <v>91186.488558284938</v>
      </c>
      <c r="K42" s="14">
        <f t="shared" si="4"/>
        <v>5.7955958435178022E-3</v>
      </c>
    </row>
    <row r="43" spans="1:11" x14ac:dyDescent="0.25">
      <c r="A43" s="11" t="s">
        <v>23</v>
      </c>
      <c r="B43" s="18">
        <v>3763775.9</v>
      </c>
      <c r="C43" s="18">
        <v>3520167.2806479475</v>
      </c>
      <c r="D43" s="18">
        <v>261284</v>
      </c>
      <c r="E43" s="18">
        <v>0</v>
      </c>
      <c r="F43" s="18">
        <v>114416</v>
      </c>
      <c r="G43" s="18">
        <v>105605.01841943842</v>
      </c>
      <c r="H43" s="18">
        <v>0</v>
      </c>
      <c r="I43" s="21">
        <f t="shared" si="2"/>
        <v>4001472.299067386</v>
      </c>
      <c r="J43" s="18">
        <f t="shared" si="3"/>
        <v>237696.39906738605</v>
      </c>
      <c r="K43" s="14">
        <f t="shared" si="4"/>
        <v>6.315370664533615E-2</v>
      </c>
    </row>
    <row r="44" spans="1:11" x14ac:dyDescent="0.25">
      <c r="A44" s="11" t="s">
        <v>24</v>
      </c>
      <c r="B44" s="18">
        <v>603570.94999999995</v>
      </c>
      <c r="C44" s="18">
        <v>425177.12082277756</v>
      </c>
      <c r="D44" s="18">
        <v>25318</v>
      </c>
      <c r="E44" s="18">
        <v>0</v>
      </c>
      <c r="F44" s="18">
        <v>102300</v>
      </c>
      <c r="G44" s="18">
        <v>12755.313624683327</v>
      </c>
      <c r="H44" s="18">
        <v>27782.326857519569</v>
      </c>
      <c r="I44" s="21">
        <f t="shared" si="2"/>
        <v>593332.76130498038</v>
      </c>
      <c r="J44" s="18">
        <f t="shared" si="3"/>
        <v>-10238.188695019577</v>
      </c>
      <c r="K44" s="14">
        <f t="shared" si="4"/>
        <v>-1.6962692944416193E-2</v>
      </c>
    </row>
    <row r="45" spans="1:11" x14ac:dyDescent="0.25">
      <c r="A45" s="11" t="s">
        <v>25</v>
      </c>
      <c r="B45" s="18">
        <v>3835858.97</v>
      </c>
      <c r="C45" s="18">
        <v>3750215.3688194132</v>
      </c>
      <c r="D45" s="18">
        <v>26206</v>
      </c>
      <c r="E45" s="18">
        <v>38976</v>
      </c>
      <c r="F45" s="18">
        <v>0</v>
      </c>
      <c r="G45" s="18">
        <v>112506.4610645824</v>
      </c>
      <c r="H45" s="18">
        <v>20423.076756752562</v>
      </c>
      <c r="I45" s="21">
        <f t="shared" si="2"/>
        <v>3948326.906640748</v>
      </c>
      <c r="J45" s="18">
        <f t="shared" si="3"/>
        <v>112467.93664074782</v>
      </c>
      <c r="K45" s="14">
        <f t="shared" si="4"/>
        <v>2.9320143811425847E-2</v>
      </c>
    </row>
    <row r="46" spans="1:11" x14ac:dyDescent="0.25">
      <c r="A46" s="11" t="s">
        <v>26</v>
      </c>
      <c r="B46" s="18">
        <v>7758353.0300000003</v>
      </c>
      <c r="C46" s="18">
        <v>7220594.6806142712</v>
      </c>
      <c r="D46" s="18">
        <v>554910</v>
      </c>
      <c r="E46" s="18">
        <v>0</v>
      </c>
      <c r="F46" s="18">
        <v>46500</v>
      </c>
      <c r="G46" s="18">
        <v>216617.84041842812</v>
      </c>
      <c r="H46" s="18">
        <v>0</v>
      </c>
      <c r="I46" s="21">
        <f>SUM(C46:H46)</f>
        <v>8038622.5210326994</v>
      </c>
      <c r="J46" s="18">
        <f>I46-B46</f>
        <v>280269.49103269912</v>
      </c>
      <c r="K46" s="14">
        <f>J46/B46</f>
        <v>3.6124869537252691E-2</v>
      </c>
    </row>
    <row r="47" spans="1:11" x14ac:dyDescent="0.25">
      <c r="A47" s="8"/>
      <c r="B47" s="19">
        <f>SUM(B27:B46)</f>
        <v>107505213.7</v>
      </c>
      <c r="C47" s="19">
        <f t="shared" ref="C47:F47" si="5">SUM(C27:C46)</f>
        <v>97825597.885987177</v>
      </c>
      <c r="D47" s="19">
        <f t="shared" si="5"/>
        <v>3627432</v>
      </c>
      <c r="E47" s="19">
        <f t="shared" si="5"/>
        <v>2289600</v>
      </c>
      <c r="F47" s="19">
        <f t="shared" si="5"/>
        <v>2996537</v>
      </c>
      <c r="G47" s="19">
        <f>SUM(G27:G46)</f>
        <v>2934767.9365796153</v>
      </c>
      <c r="H47" s="19"/>
      <c r="I47" s="19">
        <f t="shared" ref="I47" si="6">SUM(I27:I46)</f>
        <v>110870925.11516492</v>
      </c>
      <c r="J47" s="19">
        <f>SUM(J27:J46)</f>
        <v>3365711.4151649028</v>
      </c>
      <c r="K47" s="10">
        <f>J47/B47</f>
        <v>3.1307425001331844E-2</v>
      </c>
    </row>
    <row r="48" spans="1:11" x14ac:dyDescent="0.25">
      <c r="I48" s="5"/>
    </row>
  </sheetData>
  <pageMargins left="0.7" right="0.7" top="0.75" bottom="0.75" header="0.3" footer="0.3"/>
  <pageSetup paperSize="8" scale="73" fitToHeight="0" orientation="portrait" r:id="rId1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FF3C5B18883D4E21973B57C2EEED7FD1" version="1.0.0">
  <systemFields>
    <field name="Objective-Id">
      <value order="0">A44022218</value>
    </field>
    <field name="Objective-Title">
      <value order="0">Local Authority Allocations 2023-24 - Annex A</value>
    </field>
    <field name="Objective-Description">
      <value order="0"/>
    </field>
    <field name="Objective-CreationStamp">
      <value order="0">2023-02-09T09:50:01Z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2023-02-09T09:50:18Z</value>
    </field>
    <field name="Objective-ModificationStamp">
      <value order="0">2023-02-09T09:50:18Z</value>
    </field>
    <field name="Objective-Owner">
      <value order="0">Davies, Lynda A (ESJWL - SHELL - Further Education and Apprenticeships)</value>
    </field>
    <field name="Objective-Path">
      <value order="0">Objective Global Folder:#Business File Plan:WG Organisational Groups:NEW - Post April 2022 - Education, Social Justice &amp; Welsh Language:Education, Social Justice &amp; Welsh Language (ESJWL) - SHELL - Further Education &amp; Apprenticeships:1 - Save:Divisional Administration:FEAD Corporate:Further Education and Apprenticeships Division - Corporate - 2020-2023:MYIT</value>
    </field>
    <field name="Objective-Parent">
      <value order="0">MYIT</value>
    </field>
    <field name="Objective-State">
      <value order="0">Published</value>
    </field>
    <field name="Objective-VersionId">
      <value order="0">vA83841867</value>
    </field>
    <field name="Objective-Version">
      <value order="0">1.0</value>
    </field>
    <field name="Objective-VersionNumber">
      <value order="0">2</value>
    </field>
    <field name="Objective-VersionComment">
      <value order="0">Version 2</value>
    </field>
    <field name="Objective-FileNumber">
      <value order="0">qA1425538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>2023-02-09T00:00:00Z</value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Welsh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daviesla</dc:creator>
  <cp:lastModifiedBy>Davies, Lynda A (ESJWL - SHELL - Further Education and</cp:lastModifiedBy>
  <cp:lastPrinted>2023-01-23T14:57:46Z</cp:lastPrinted>
  <dcterms:created xsi:type="dcterms:W3CDTF">2021-12-15T08:09:23Z</dcterms:created>
  <dcterms:modified xsi:type="dcterms:W3CDTF">2023-02-09T09:50:02Z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A44022218</vt:lpwstr>
  </property>
  <property fmtid="{D5CDD505-2E9C-101B-9397-08002B2CF9AE}" pid="4" name="Objective-Title">
    <vt:lpwstr>Local Authority Allocations 2023-24 - Annex A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2023-02-09T09:50:08Z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2023-02-09T09:50:18Z</vt:filetime>
  </property>
  <property fmtid="{D5CDD505-2E9C-101B-9397-08002B2CF9AE}" pid="10" name="Objective-ModificationStamp">
    <vt:filetime>2023-02-09T09:50:18Z</vt:filetime>
  </property>
  <property fmtid="{D5CDD505-2E9C-101B-9397-08002B2CF9AE}" pid="11" name="Objective-Owner">
    <vt:lpwstr>Davies, Lynda A (ESJWL - SHELL - Further Education and Apprenticeships)</vt:lpwstr>
  </property>
  <property fmtid="{D5CDD505-2E9C-101B-9397-08002B2CF9AE}" pid="12" name="Objective-Path">
    <vt:lpwstr>Objective Global Folder:#Business File Plan:WG Organisational Groups:NEW - Post April 2022 - Education, Social Justice &amp; Welsh Language:Education, Social Justice &amp; Welsh Language (ESJWL) - SHELL - Further Education &amp; Apprenticeships:1 - Save:Divisional Administration:FEAD Corporate:Further Education and Apprenticeships Division - Corporate - 2020-2023:MYIT:</vt:lpwstr>
  </property>
  <property fmtid="{D5CDD505-2E9C-101B-9397-08002B2CF9AE}" pid="13" name="Objective-Parent">
    <vt:lpwstr>MYIT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vA83841867</vt:lpwstr>
  </property>
  <property fmtid="{D5CDD505-2E9C-101B-9397-08002B2CF9AE}" pid="16" name="Objective-Version">
    <vt:lpwstr>1.0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Version 2</vt:lpwstr>
  </property>
  <property fmtid="{D5CDD505-2E9C-101B-9397-08002B2CF9AE}" pid="19" name="Objective-FileNumber">
    <vt:lpwstr/>
  </property>
  <property fmtid="{D5CDD505-2E9C-101B-9397-08002B2CF9AE}" pid="20" name="Objective-Classification">
    <vt:lpwstr>[Inherited - Official]</vt:lpwstr>
  </property>
  <property fmtid="{D5CDD505-2E9C-101B-9397-08002B2CF9AE}" pid="21" name="Objective-Caveats">
    <vt:lpwstr/>
  </property>
  <property fmtid="{D5CDD505-2E9C-101B-9397-08002B2CF9AE}" pid="22" name="Objective-Date Acquired">
    <vt:filetime>2023-02-09T00:00:00Z</vt:filetime>
  </property>
  <property fmtid="{D5CDD505-2E9C-101B-9397-08002B2CF9AE}" pid="23" name="Objective-Official Translation">
    <vt:lpwstr/>
  </property>
  <property fmtid="{D5CDD505-2E9C-101B-9397-08002B2CF9AE}" pid="24" name="Objective-Connect Creator">
    <vt:lpwstr/>
  </property>
  <property fmtid="{D5CDD505-2E9C-101B-9397-08002B2CF9AE}" pid="25" name="Objective-Comment">
    <vt:lpwstr/>
  </property>
</Properties>
</file>